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7\20_апреля_2017\Совет_20_04_2017\"/>
    </mc:Choice>
  </mc:AlternateContent>
  <bookViews>
    <workbookView xWindow="0" yWindow="0" windowWidth="23040" windowHeight="9405"/>
  </bookViews>
  <sheets>
    <sheet name="расходы по ВР" sheetId="1" r:id="rId1"/>
  </sheets>
  <definedNames>
    <definedName name="_xlnm._FilterDatabase" localSheetId="0" hidden="1">'расходы по ВР'!$E$9:$H$146</definedName>
  </definedNames>
  <calcPr calcId="152511"/>
</workbook>
</file>

<file path=xl/calcChain.xml><?xml version="1.0" encoding="utf-8"?>
<calcChain xmlns="http://schemas.openxmlformats.org/spreadsheetml/2006/main">
  <c r="J65" i="1" l="1"/>
  <c r="J64" i="1" s="1"/>
  <c r="J34" i="1"/>
  <c r="K40" i="1" l="1"/>
  <c r="J39" i="1"/>
  <c r="K39" i="1" s="1"/>
  <c r="J43" i="1"/>
  <c r="K43" i="1" s="1"/>
  <c r="K44" i="1"/>
  <c r="J116" i="1"/>
  <c r="J16" i="1"/>
  <c r="J136" i="1"/>
  <c r="J130" i="1"/>
  <c r="J127" i="1"/>
  <c r="J123" i="1"/>
  <c r="J121" i="1"/>
  <c r="J119" i="1"/>
  <c r="J112" i="1"/>
  <c r="J110" i="1"/>
  <c r="J103" i="1"/>
  <c r="J99" i="1"/>
  <c r="J94" i="1"/>
  <c r="J92" i="1"/>
  <c r="J90" i="1"/>
  <c r="J88" i="1"/>
  <c r="J86" i="1"/>
  <c r="J84" i="1"/>
  <c r="J82" i="1"/>
  <c r="J80" i="1"/>
  <c r="J78" i="1"/>
  <c r="J76" i="1"/>
  <c r="J72" i="1"/>
  <c r="J68" i="1"/>
  <c r="J61" i="1"/>
  <c r="J59" i="1"/>
  <c r="J55" i="1"/>
  <c r="J53" i="1"/>
  <c r="J49" i="1"/>
  <c r="J47" i="1"/>
  <c r="J45" i="1"/>
  <c r="J37" i="1"/>
  <c r="J33" i="1"/>
  <c r="J31" i="1"/>
  <c r="J28" i="1"/>
  <c r="J24" i="1"/>
  <c r="J18" i="1"/>
  <c r="J13" i="1"/>
  <c r="J144" i="1" l="1"/>
  <c r="J143" i="1" s="1"/>
  <c r="J140" i="1"/>
  <c r="J135" i="1"/>
  <c r="J132" i="1"/>
  <c r="J126" i="1"/>
  <c r="J115" i="1"/>
  <c r="J114" i="1" s="1"/>
  <c r="J108" i="1"/>
  <c r="J106" i="1"/>
  <c r="J102" i="1"/>
  <c r="J98" i="1"/>
  <c r="J75" i="1"/>
  <c r="J71" i="1"/>
  <c r="J67" i="1"/>
  <c r="J58" i="1"/>
  <c r="J41" i="1"/>
  <c r="J23" i="1"/>
  <c r="J15" i="1"/>
  <c r="J12" i="1"/>
  <c r="J36" i="1" l="1"/>
  <c r="J142" i="1"/>
  <c r="J139" i="1"/>
  <c r="J129" i="1"/>
  <c r="J105" i="1"/>
  <c r="J101" i="1" s="1"/>
  <c r="J97" i="1"/>
  <c r="J74" i="1"/>
  <c r="J63" i="1"/>
  <c r="J57" i="1"/>
  <c r="J11" i="1"/>
  <c r="J134" i="1" l="1"/>
  <c r="J22" i="1"/>
  <c r="J125" i="1"/>
  <c r="J10" i="1"/>
  <c r="J21" i="1" l="1"/>
  <c r="J146" i="1" l="1"/>
  <c r="K70" i="1" l="1"/>
  <c r="I31" i="1" l="1"/>
  <c r="K31" i="1" s="1"/>
  <c r="K32" i="1"/>
  <c r="K81" i="1"/>
  <c r="I80" i="1" l="1"/>
  <c r="K80" i="1" s="1"/>
  <c r="K19" i="1"/>
  <c r="K25" i="1"/>
  <c r="K50" i="1"/>
  <c r="K69" i="1"/>
  <c r="K117" i="1"/>
  <c r="K138" i="1"/>
  <c r="K20" i="1"/>
  <c r="K30" i="1"/>
  <c r="K51" i="1"/>
  <c r="K137" i="1"/>
  <c r="K27" i="1"/>
  <c r="K29" i="1"/>
  <c r="K52" i="1"/>
  <c r="K96" i="1"/>
  <c r="K26" i="1"/>
  <c r="I34" i="1"/>
  <c r="K35" i="1"/>
  <c r="I65" i="1"/>
  <c r="K66" i="1"/>
  <c r="K95" i="1"/>
  <c r="K118" i="1"/>
  <c r="I28" i="1" l="1"/>
  <c r="K28" i="1" s="1"/>
  <c r="I136" i="1"/>
  <c r="I135" i="1" s="1"/>
  <c r="I68" i="1"/>
  <c r="I67" i="1" s="1"/>
  <c r="I24" i="1"/>
  <c r="K24" i="1" s="1"/>
  <c r="I94" i="1"/>
  <c r="K94" i="1" s="1"/>
  <c r="I127" i="1"/>
  <c r="K128" i="1"/>
  <c r="I108" i="1"/>
  <c r="K108" i="1" s="1"/>
  <c r="K109" i="1"/>
  <c r="I88" i="1"/>
  <c r="K88" i="1" s="1"/>
  <c r="K89" i="1"/>
  <c r="I64" i="1"/>
  <c r="K64" i="1" s="1"/>
  <c r="K65" i="1"/>
  <c r="I45" i="1"/>
  <c r="K45" i="1" s="1"/>
  <c r="K46" i="1"/>
  <c r="I140" i="1"/>
  <c r="K141" i="1"/>
  <c r="I119" i="1"/>
  <c r="K119" i="1" s="1"/>
  <c r="K120" i="1"/>
  <c r="I76" i="1"/>
  <c r="K76" i="1" s="1"/>
  <c r="K77" i="1"/>
  <c r="I13" i="1"/>
  <c r="K14" i="1"/>
  <c r="I132" i="1"/>
  <c r="K132" i="1" s="1"/>
  <c r="K133" i="1"/>
  <c r="I112" i="1"/>
  <c r="K112" i="1" s="1"/>
  <c r="K113" i="1"/>
  <c r="I92" i="1"/>
  <c r="K92" i="1" s="1"/>
  <c r="K93" i="1"/>
  <c r="I72" i="1"/>
  <c r="K73" i="1"/>
  <c r="I99" i="1"/>
  <c r="K100" i="1"/>
  <c r="I82" i="1"/>
  <c r="K82" i="1" s="1"/>
  <c r="K83" i="1"/>
  <c r="I55" i="1"/>
  <c r="K55" i="1" s="1"/>
  <c r="K56" i="1"/>
  <c r="I37" i="1"/>
  <c r="K37" i="1" s="1"/>
  <c r="K38" i="1"/>
  <c r="I116" i="1"/>
  <c r="I49" i="1"/>
  <c r="I18" i="1"/>
  <c r="I144" i="1"/>
  <c r="K145" i="1"/>
  <c r="I78" i="1"/>
  <c r="K78" i="1" s="1"/>
  <c r="K79" i="1"/>
  <c r="I53" i="1"/>
  <c r="K53" i="1" s="1"/>
  <c r="K54" i="1"/>
  <c r="I33" i="1"/>
  <c r="K33" i="1" s="1"/>
  <c r="K34" i="1"/>
  <c r="I16" i="1"/>
  <c r="K16" i="1" s="1"/>
  <c r="K17" i="1"/>
  <c r="I123" i="1"/>
  <c r="K123" i="1" s="1"/>
  <c r="K124" i="1"/>
  <c r="I106" i="1"/>
  <c r="K107" i="1"/>
  <c r="I86" i="1"/>
  <c r="K86" i="1" s="1"/>
  <c r="K87" i="1"/>
  <c r="I61" i="1"/>
  <c r="K61" i="1" s="1"/>
  <c r="K62" i="1"/>
  <c r="I47" i="1"/>
  <c r="K47" i="1" s="1"/>
  <c r="K48" i="1"/>
  <c r="I121" i="1"/>
  <c r="K121" i="1" s="1"/>
  <c r="K122" i="1"/>
  <c r="I103" i="1"/>
  <c r="K104" i="1"/>
  <c r="I84" i="1"/>
  <c r="K84" i="1" s="1"/>
  <c r="K85" i="1"/>
  <c r="I59" i="1"/>
  <c r="K60" i="1"/>
  <c r="I41" i="1"/>
  <c r="K41" i="1" s="1"/>
  <c r="K42" i="1"/>
  <c r="I130" i="1"/>
  <c r="K131" i="1"/>
  <c r="I110" i="1"/>
  <c r="K110" i="1" s="1"/>
  <c r="K111" i="1"/>
  <c r="I90" i="1"/>
  <c r="K90" i="1" s="1"/>
  <c r="K91" i="1"/>
  <c r="I23" i="1" l="1"/>
  <c r="K23" i="1" s="1"/>
  <c r="K68" i="1"/>
  <c r="K136" i="1"/>
  <c r="I75" i="1"/>
  <c r="I74" i="1" s="1"/>
  <c r="K74" i="1" s="1"/>
  <c r="K106" i="1"/>
  <c r="I105" i="1"/>
  <c r="I143" i="1"/>
  <c r="K144" i="1"/>
  <c r="I15" i="1"/>
  <c r="K18" i="1"/>
  <c r="I71" i="1"/>
  <c r="K71" i="1" s="1"/>
  <c r="K72" i="1"/>
  <c r="I12" i="1"/>
  <c r="K12" i="1" s="1"/>
  <c r="K13" i="1"/>
  <c r="I126" i="1"/>
  <c r="K126" i="1" s="1"/>
  <c r="K127" i="1"/>
  <c r="K67" i="1"/>
  <c r="K130" i="1"/>
  <c r="I129" i="1"/>
  <c r="K59" i="1"/>
  <c r="I58" i="1"/>
  <c r="I102" i="1"/>
  <c r="K102" i="1" s="1"/>
  <c r="K103" i="1"/>
  <c r="I36" i="1"/>
  <c r="K36" i="1" s="1"/>
  <c r="K49" i="1"/>
  <c r="I115" i="1"/>
  <c r="K116" i="1"/>
  <c r="I98" i="1"/>
  <c r="K99" i="1"/>
  <c r="I139" i="1"/>
  <c r="K139" i="1" s="1"/>
  <c r="K140" i="1"/>
  <c r="K135" i="1"/>
  <c r="K75" i="1" l="1"/>
  <c r="I134" i="1"/>
  <c r="K134" i="1" s="1"/>
  <c r="I22" i="1"/>
  <c r="K22" i="1" s="1"/>
  <c r="I125" i="1"/>
  <c r="K125" i="1" s="1"/>
  <c r="K129" i="1"/>
  <c r="I97" i="1"/>
  <c r="K97" i="1" s="1"/>
  <c r="K98" i="1"/>
  <c r="I142" i="1"/>
  <c r="K142" i="1" s="1"/>
  <c r="K143" i="1"/>
  <c r="I57" i="1"/>
  <c r="K57" i="1" s="1"/>
  <c r="K58" i="1"/>
  <c r="I101" i="1"/>
  <c r="K101" i="1" s="1"/>
  <c r="K105" i="1"/>
  <c r="I114" i="1"/>
  <c r="K114" i="1" s="1"/>
  <c r="K115" i="1"/>
  <c r="I63" i="1"/>
  <c r="K63" i="1" s="1"/>
  <c r="I11" i="1"/>
  <c r="K15" i="1"/>
  <c r="I10" i="1" l="1"/>
  <c r="K10" i="1" s="1"/>
  <c r="K11" i="1"/>
  <c r="I21" i="1"/>
  <c r="I146" i="1" l="1"/>
  <c r="K146" i="1" s="1"/>
  <c r="K21" i="1"/>
</calcChain>
</file>

<file path=xl/sharedStrings.xml><?xml version="1.0" encoding="utf-8"?>
<sst xmlns="http://schemas.openxmlformats.org/spreadsheetml/2006/main" count="495" uniqueCount="284">
  <si>
    <t>Номер</t>
  </si>
  <si>
    <t>Наименование</t>
  </si>
  <si>
    <t>Код целевой статьи</t>
  </si>
  <si>
    <t>I.</t>
  </si>
  <si>
    <t>МУНИЦИПАЛЬНЫЙ СОВЕТ МУНИЦИПАЛЬНОГО ОБРАЗОВАНИЯ ГОРОД ПЕТЕРГОФ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</si>
  <si>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</si>
  <si>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</si>
  <si>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</si>
  <si>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</si>
  <si>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</si>
  <si>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</si>
  <si>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</si>
  <si>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</si>
  <si>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</si>
  <si>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</si>
  <si>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</si>
  <si>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</si>
  <si>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</si>
  <si>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</si>
  <si>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</si>
  <si>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</si>
  <si>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II.</t>
  </si>
  <si>
    <t>0104</t>
  </si>
  <si>
    <t>1.1.2.</t>
  </si>
  <si>
    <t>Резервные фонды</t>
  </si>
  <si>
    <t>0111</t>
  </si>
  <si>
    <t>1.3.3.</t>
  </si>
  <si>
    <t>1.3.3.1.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</si>
  <si>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</si>
  <si>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</si>
  <si>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</si>
  <si>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</si>
  <si>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</si>
  <si>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</si>
  <si>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</si>
  <si>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</si>
  <si>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</si>
  <si>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</si>
  <si>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</si>
  <si>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</si>
  <si>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</si>
  <si>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</si>
  <si>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</si>
  <si>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</si>
  <si>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</si>
  <si>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</si>
  <si>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</si>
  <si>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</si>
  <si>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</si>
  <si>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</si>
  <si>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</si>
  <si>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</si>
  <si>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</si>
  <si>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</si>
  <si>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</si>
  <si>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</si>
  <si>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</si>
  <si>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</si>
  <si>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</si>
  <si>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</si>
  <si>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</si>
  <si>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</si>
  <si>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</si>
  <si>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</si>
  <si>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</si>
  <si>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</si>
  <si>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</si>
  <si>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</si>
  <si>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</si>
  <si>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</si>
  <si>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</si>
  <si>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</si>
  <si>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</si>
  <si>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</si>
  <si>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</si>
  <si>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</si>
  <si>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</si>
  <si>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</si>
  <si>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</si>
  <si>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</si>
  <si>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</si>
  <si>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</si>
  <si>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</si>
  <si>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</si>
  <si>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</si>
  <si>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</si>
  <si>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</si>
  <si>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</si>
  <si>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</si>
  <si>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</si>
  <si>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</si>
  <si>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</si>
  <si>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</si>
  <si>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</si>
  <si>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</si>
  <si>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</si>
  <si>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</si>
  <si>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</si>
  <si>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</si>
  <si>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</si>
  <si>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</si>
  <si>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</si>
  <si>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</si>
  <si>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</si>
  <si>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</si>
  <si>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</si>
  <si>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</si>
  <si>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</si>
  <si>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</si>
  <si>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</si>
  <si>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</si>
  <si>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</si>
  <si>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</si>
  <si>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</si>
  <si>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</si>
  <si>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</si>
  <si>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</si>
  <si>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9.2.1.1.</t>
  </si>
  <si>
    <t>1.1.2.1.</t>
  </si>
  <si>
    <t>Код</t>
  </si>
  <si>
    <t>1.1.1.2.</t>
  </si>
  <si>
    <t>Резервный фонд местной администрации</t>
  </si>
  <si>
    <t>0409</t>
  </si>
  <si>
    <t>7.1.1.2.</t>
  </si>
  <si>
    <r>
      <t xml:space="preserve">Код </t>
    </r>
    <r>
      <rPr>
        <b/>
        <sz val="8"/>
        <color indexed="8"/>
        <rFont val="Times New Roman"/>
        <family val="1"/>
        <charset val="204"/>
      </rPr>
      <t>ГРБС</t>
    </r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</si>
  <si>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</si>
  <si>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</si>
  <si>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</si>
  <si>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</si>
  <si>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</si>
  <si>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</si>
  <si>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</si>
  <si>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</si>
  <si>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</si>
  <si>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</si>
  <si>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</si>
  <si>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</si>
  <si>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</si>
  <si>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>1105</t>
  </si>
  <si>
    <t>2.1.1.1.</t>
  </si>
  <si>
    <t>1.1.1.3.</t>
  </si>
  <si>
    <t>2.1.2.1.</t>
  </si>
  <si>
    <t>3.3.1.</t>
  </si>
  <si>
    <t>3.3.1.1.</t>
  </si>
  <si>
    <t>Иные бюджетные ассигнования</t>
  </si>
  <si>
    <t>72,0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</si>
  <si>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</si>
  <si>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</si>
  <si>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</si>
  <si>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</si>
  <si>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</si>
  <si>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депутатов Муниципального Совета муниципального образования город Петергоф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</si>
  <si>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</si>
  <si>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</si>
  <si>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Оплата членских взносов в Совет муниципальных образований Санкт-Петербурга</t>
  </si>
  <si>
    <t>План мероприятий по организации проведения публичных слушаний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</si>
  <si>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</si>
  <si>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1.2.2.2.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</si>
  <si>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</si>
  <si>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</si>
  <si>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</si>
  <si>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</si>
  <si>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</si>
  <si>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</si>
  <si>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</si>
  <si>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</si>
  <si>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</si>
  <si>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</si>
  <si>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</si>
  <si>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</si>
  <si>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</si>
  <si>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</si>
  <si>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</si>
  <si>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</si>
  <si>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</si>
  <si>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</si>
  <si>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1.3.4.</t>
  </si>
  <si>
    <t>1.3.4.1.</t>
  </si>
  <si>
    <t>1.3.5.</t>
  </si>
  <si>
    <t>1.3.8.</t>
  </si>
  <si>
    <t>4.1.3.1.</t>
  </si>
  <si>
    <t>1.3.8.1.</t>
  </si>
  <si>
    <t>Закупка товаров, работ и услуг для муниципальных нужд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</si>
  <si>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</si>
  <si>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</si>
  <si>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</si>
  <si>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60,0</t>
  </si>
  <si>
    <t>4.1.1.</t>
  </si>
  <si>
    <t>4.1.1.1.</t>
  </si>
  <si>
    <t>1.1.2.2.</t>
  </si>
  <si>
    <t>1.3.2.</t>
  </si>
  <si>
    <t>1.3.2.1.</t>
  </si>
  <si>
    <t>План мероприятий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</si>
  <si>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1.3.6.</t>
  </si>
  <si>
    <t>1.3.7.</t>
  </si>
  <si>
    <t>1.3.7.1.</t>
  </si>
  <si>
    <t>План мероприятий по содействию развитию малого бизнеса на территории муниципального образования</t>
  </si>
  <si>
    <t>План мероприятий по организации учета зеленых насаждений внутриквартального озеленения на территории муниципального образования</t>
  </si>
  <si>
    <t>План мероприятий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</si>
  <si>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План мероприятий по организации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</t>
  </si>
  <si>
    <t>6.2.4.</t>
  </si>
  <si>
    <t>6.2.4.1.</t>
  </si>
  <si>
    <t>9.1.1.2.</t>
  </si>
  <si>
    <t>Ведомственная целевая программа мероприятий, направленных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</si>
  <si>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направленных на решение ВМЗ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</si>
  <si>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Ведомственная целевая программа мероприятий, направленных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</si>
  <si>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направленных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</si>
  <si>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Ведомственная целевая программа мероприятий, направленных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</si>
  <si>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направленных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</si>
  <si>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направленных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</si>
  <si>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направленных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</si>
  <si>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направленных на решение ВМЗ "Организация и проведение мероприятий по сохранению и развитию местных традиций и обрядов"</t>
  </si>
  <si>
    <t>0020000010</t>
  </si>
  <si>
    <t>0020000020</t>
  </si>
  <si>
    <t>0020000030</t>
  </si>
  <si>
    <t>0020000040</t>
  </si>
  <si>
    <t>0700000060</t>
  </si>
  <si>
    <t>0920000440</t>
  </si>
  <si>
    <t>0920000072</t>
  </si>
  <si>
    <t>0920000073</t>
  </si>
  <si>
    <t>0920000550</t>
  </si>
  <si>
    <t>0920000520</t>
  </si>
  <si>
    <t>7950000510</t>
  </si>
  <si>
    <t>7950000490</t>
  </si>
  <si>
    <t>7950000080</t>
  </si>
  <si>
    <t>7950000090</t>
  </si>
  <si>
    <t>5100000100</t>
  </si>
  <si>
    <t>7950000110</t>
  </si>
  <si>
    <t>7950000131</t>
  </si>
  <si>
    <t>7950000132</t>
  </si>
  <si>
    <t>7950000140</t>
  </si>
  <si>
    <t>7950000151</t>
  </si>
  <si>
    <t>7950000133</t>
  </si>
  <si>
    <t>7950000164</t>
  </si>
  <si>
    <t>План мероприятий по информированию населения о вреде потребления табака и вредном воздействии окружающего табачного дыма</t>
  </si>
  <si>
    <t>Ведомственная целевая программа мероприятий, направленных на решение ВМЗ "Благоустройство территории муниципального образования, в.т.ч. текущий ремонт придомовых территорий и дворовых территорий, включая проезды, въезды, пешеходные дорожки"</t>
  </si>
  <si>
    <t>Ведомственная целевая программа мероприятий, направленных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</si>
  <si>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Ведомственная целевая программа мероприятий, направленных на решение ВМЗ "Проведение работ по военно-патриотическому воспитанию граждан"</t>
  </si>
  <si>
    <t>Ведомственная целевая программа мероприятий, направленных на решение ВМЗ "Озеленение территории зеленых насаждений внутриквартального озеленения; проведение санитарных рубок, а также удаление аварийных, больных деревьев и кустарников в отношении зеленых насаждений внутриквартального озеленения"</t>
  </si>
  <si>
    <t>План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</si>
  <si>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 xml:space="preserve">План мероприятий по обустройству, содержанию и уборке территорий детских и спортивных площадок; выполнение оформления к праздничным мероприятиям на территории муниципального образования </t>
  </si>
  <si>
    <t>Ведомственная целевая программа мероприятий, направленных на решение ВМЗ "Устройство и ремонт искусственных неровностей на проездах и въездах на придомовых территориях и дворовых территориях"</t>
  </si>
  <si>
    <t>Ведомственная целевая программа мероприятий, направленных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</t>
  </si>
  <si>
    <t>00200G0850</t>
  </si>
  <si>
    <t>09200G0100</t>
  </si>
  <si>
    <t>Финансовое обеспечение деятельности муниципального казенного учрежедния муниципального образования город Петергоф "Муниципальная информационная служба"</t>
  </si>
  <si>
    <t>0930000461</t>
  </si>
  <si>
    <t>План мероприятий по формированию архивных фондов органов местного самоуправления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</si>
  <si>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</si>
  <si>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</si>
  <si>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</si>
  <si>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</si>
  <si>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</si>
  <si>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1.3.9.</t>
  </si>
  <si>
    <t>1.3.9.1.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</si>
  <si>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</si>
  <si>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</si>
  <si>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</si>
  <si>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</si>
  <si>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</si>
  <si>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</si>
  <si>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МЕСТНАЯ АДМИНИСТРАЦИЯ МУНИЦИПАЛЬНОГО ОБРАЗОВАНИЯ ГОРОД ПЕТЕРГОФ</t>
  </si>
  <si>
    <t>Защита населения и территории от чрезвычайных ситуаций природного и  техногеннного характера, гражданская оборона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</si>
  <si>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</si>
  <si>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</si>
  <si>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</si>
  <si>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Другие вопросы в области физической культуры и спорта</t>
  </si>
  <si>
    <t>Ведомственная целевая программа мероприятий, направленных на решение ВМЗ "Создание зон отдыха на территории муниципального образования"</t>
  </si>
  <si>
    <t>1.1.3.</t>
  </si>
  <si>
    <t>1.1.3.1.</t>
  </si>
  <si>
    <t>1.3.5.1</t>
  </si>
  <si>
    <t>1.3.6.1.</t>
  </si>
  <si>
    <t>1.3.7.2.</t>
  </si>
  <si>
    <t>1.3.7.3.</t>
  </si>
  <si>
    <t>4.1.10.2.</t>
  </si>
  <si>
    <t>3.2.2.1.</t>
  </si>
  <si>
    <t>% исполнения</t>
  </si>
  <si>
    <t>Кассовое исполнение на 01.01.2017 года</t>
  </si>
  <si>
    <t>Показатели расходов местного бюджета муниципального образования город Петергоф</t>
  </si>
  <si>
    <t>муниципального образования город Петергоф</t>
  </si>
  <si>
    <t>за 2016 год по ведомственной структуре расходов бюджета</t>
  </si>
  <si>
    <t>Утвержденный план на 2016 год</t>
  </si>
  <si>
    <t xml:space="preserve">                                                            от 20.04.2017г. № 21</t>
  </si>
  <si>
    <t>Приложение №2 к Решению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</si>
</sst>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7" fillId="0" borderId="0" xfId="0" applyFont="1" applyFill="1"/>
    <xf numFmtId="0" fontId="7" fillId="0" borderId="1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64" fontId="9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justify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7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2" fillId="0" borderId="0" xfId="0" applyFont="1" applyFill="1"/>
    <xf numFmtId="164" fontId="10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 vertical="justify"/>
    </xf>
    <xf numFmtId="0" fontId="2" fillId="0" borderId="1" xfId="0" applyFont="1" applyFill="1" applyBorder="1" applyAlignment="1">
      <alignment horizontal="right" vertical="justify" wrapText="1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distributed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0" xfId="0" applyFont="1" applyFill="1" applyAlignment="1"/>
    <xf numFmtId="164" fontId="1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" fillId="0" borderId="0" xfId="0" applyFont="1" applyFill="1"/>
    <xf numFmtId="164" fontId="12" fillId="0" borderId="1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2" fontId="1" fillId="0" borderId="1" xfId="0" applyNumberFormat="1" applyFont="1" applyBorder="1"/>
    <xf numFmtId="2" fontId="7" fillId="0" borderId="1" xfId="0" applyNumberFormat="1" applyFon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164" fontId="7" fillId="0" borderId="1" xfId="0" applyNumberFormat="1" applyFont="1" applyFill="1" applyBorder="1"/>
    <xf numFmtId="164" fontId="1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 applyFill="1"/>
    <xf numFmtId="0" fontId="9" fillId="0" borderId="0" xfId="0" applyFont="1"/>
    <xf numFmtId="0" fontId="1" fillId="0" borderId="0" xfId="0" applyFont="1" applyAlignment="1">
      <alignment wrapText="1" shrinkToFit="1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12" fillId="0" borderId="2" xfId="0" applyFont="1" applyBorder="1" applyAlignment="1"/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distributed"/>
    </xf>
    <xf numFmtId="0" fontId="6" fillId="0" borderId="5" xfId="0" applyFont="1" applyFill="1" applyBorder="1" applyAlignment="1">
      <alignment horizontal="left" vertical="distributed"/>
    </xf>
    <xf numFmtId="0" fontId="6" fillId="0" borderId="6" xfId="0" applyFont="1" applyFill="1" applyBorder="1" applyAlignment="1">
      <alignment horizontal="left" vertical="distributed"/>
    </xf>
    <xf numFmtId="0" fontId="3" fillId="0" borderId="4" xfId="0" applyFont="1" applyFill="1" applyBorder="1" applyAlignment="1">
      <alignment horizontal="left" vertical="distributed"/>
    </xf>
    <xf numFmtId="0" fontId="13" fillId="0" borderId="5" xfId="0" applyFont="1" applyFill="1" applyBorder="1" applyAlignment="1">
      <alignment horizontal="left" vertical="distributed"/>
    </xf>
    <xf numFmtId="0" fontId="13" fillId="0" borderId="6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6" fillId="0" borderId="4" xfId="0" applyFont="1" applyFill="1" applyBorder="1" applyAlignment="1">
      <alignment horizontal="left" vertical="justify"/>
    </xf>
    <xf numFmtId="0" fontId="6" fillId="0" borderId="5" xfId="0" applyFont="1" applyFill="1" applyBorder="1" applyAlignment="1">
      <alignment horizontal="left" vertical="justify"/>
    </xf>
    <xf numFmtId="0" fontId="6" fillId="0" borderId="6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 shrinkToFit="1"/>
    </xf>
    <xf numFmtId="0" fontId="4" fillId="0" borderId="5" xfId="0" applyFont="1" applyFill="1" applyBorder="1" applyAlignment="1">
      <alignment horizontal="left" wrapText="1" shrinkToFit="1"/>
    </xf>
    <xf numFmtId="0" fontId="4" fillId="0" borderId="6" xfId="0" applyFont="1" applyFill="1" applyBorder="1" applyAlignment="1">
      <alignment horizontal="left" wrapText="1" shrinkToFit="1"/>
    </xf>
    <xf numFmtId="0" fontId="4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3" fillId="0" borderId="1" xfId="0" applyFont="1" applyFill="1" applyBorder="1" applyAlignment="1">
      <alignment horizontal="left" vertical="distributed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horizontal="left" vertical="justify" wrapText="1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49" fontId="4" fillId="0" borderId="1" xfId="0" applyNumberFormat="1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distributed" wrapText="1"/>
    </xf>
    <xf numFmtId="0" fontId="6" fillId="0" borderId="6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 shrinkToFit="1"/>
    </xf>
    <xf numFmtId="0" fontId="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justify"/>
    </xf>
    <xf numFmtId="164" fontId="2" fillId="0" borderId="3" xfId="0" applyNumberFormat="1" applyFont="1" applyFill="1" applyBorder="1" applyAlignment="1">
      <alignment horizontal="right" vertical="justify" wrapText="1" shrinkToFit="1"/>
    </xf>
    <xf numFmtId="0" fontId="12" fillId="0" borderId="2" xfId="0" applyFont="1" applyFill="1" applyBorder="1" applyAlignment="1">
      <alignment horizontal="right" vertical="justify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tabSelected="1" zoomScaleNormal="100" workbookViewId="0">
      <selection activeCell="F1" sqref="F1:K1"/>
    </sheetView>
  </sheetViews>
  <sheetFormatPr defaultColWidth="9.140625" defaultRowHeight="15" x14ac:dyDescent="0.25"/>
  <cols>
    <col min="1" max="1" width="7.42578125" style="11" customWidth="1"/>
    <col min="2" max="3" width="9.140625" style="12"/>
    <col min="4" max="4" width="30.7109375" style="12" customWidth="1"/>
    <col min="5" max="5" width="5.28515625" style="26" customWidth="1"/>
    <col min="6" max="6" width="8.42578125" style="26" customWidth="1"/>
    <col min="7" max="7" width="15.5703125" style="26" customWidth="1"/>
    <col min="8" max="8" width="8.85546875" style="26" customWidth="1"/>
    <col min="9" max="9" width="10" style="11" customWidth="1"/>
    <col min="10" max="10" width="12.140625" style="11" customWidth="1"/>
    <col min="11" max="11" width="8.85546875" style="11" customWidth="1"/>
    <col min="12" max="16384" width="9.140625" style="11"/>
  </cols>
  <sheetData>
    <row r="1" spans="1:11" s="68" customFormat="1" x14ac:dyDescent="0.25">
      <c r="B1" s="12"/>
      <c r="C1" s="12"/>
      <c r="D1" s="12"/>
      <c r="E1" s="26"/>
      <c r="F1" s="72" t="s">
        <v>283</v>
      </c>
      <c r="G1" s="72"/>
      <c r="H1" s="72"/>
      <c r="I1" s="72"/>
      <c r="J1" s="72"/>
      <c r="K1" s="72"/>
    </row>
    <row r="2" spans="1:11" x14ac:dyDescent="0.25">
      <c r="A2" s="25"/>
      <c r="B2" s="25"/>
      <c r="C2" s="50"/>
      <c r="D2" s="50"/>
      <c r="E2" s="50"/>
      <c r="F2" s="73" t="s">
        <v>282</v>
      </c>
      <c r="G2" s="73"/>
      <c r="H2" s="73"/>
      <c r="I2" s="73"/>
      <c r="J2" s="73"/>
      <c r="K2" s="73"/>
    </row>
    <row r="3" spans="1:11" s="68" customFormat="1" x14ac:dyDescent="0.25">
      <c r="A3" s="25"/>
      <c r="B3" s="25"/>
      <c r="C3" s="50"/>
      <c r="D3" s="50"/>
      <c r="E3" s="50"/>
      <c r="F3" s="71"/>
      <c r="G3" s="71"/>
      <c r="H3" s="71"/>
      <c r="I3" s="71"/>
      <c r="J3" s="71"/>
      <c r="K3" s="71"/>
    </row>
    <row r="4" spans="1:11" ht="16.149999999999999" customHeight="1" x14ac:dyDescent="0.3">
      <c r="A4" s="74" t="s">
        <v>278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4.25" customHeight="1" x14ac:dyDescent="0.3">
      <c r="A5" s="74" t="s">
        <v>280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68" customFormat="1" ht="14.25" customHeight="1" x14ac:dyDescent="0.3">
      <c r="A6" s="74" t="s">
        <v>279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8" customHeight="1" x14ac:dyDescent="0.25">
      <c r="A7" s="159"/>
      <c r="B7" s="159"/>
      <c r="C7" s="159"/>
      <c r="D7" s="159"/>
      <c r="E7" s="159"/>
      <c r="F7" s="159"/>
      <c r="G7" s="159"/>
      <c r="H7" s="159"/>
      <c r="I7" s="159"/>
    </row>
    <row r="8" spans="1:11" ht="15" customHeight="1" x14ac:dyDescent="0.25">
      <c r="A8" s="77" t="s">
        <v>0</v>
      </c>
      <c r="B8" s="160" t="s">
        <v>1</v>
      </c>
      <c r="C8" s="161"/>
      <c r="D8" s="162"/>
      <c r="E8" s="166" t="s">
        <v>119</v>
      </c>
      <c r="F8" s="167"/>
      <c r="G8" s="167"/>
      <c r="H8" s="168"/>
      <c r="I8" s="169" t="s">
        <v>281</v>
      </c>
      <c r="J8" s="75" t="s">
        <v>277</v>
      </c>
      <c r="K8" s="75" t="s">
        <v>276</v>
      </c>
    </row>
    <row r="9" spans="1:11" ht="72" customHeight="1" x14ac:dyDescent="0.25">
      <c r="A9" s="78"/>
      <c r="B9" s="163"/>
      <c r="C9" s="164"/>
      <c r="D9" s="165"/>
      <c r="E9" s="27" t="s">
        <v>124</v>
      </c>
      <c r="F9" s="27" t="s">
        <v>125</v>
      </c>
      <c r="G9" s="28" t="s">
        <v>2</v>
      </c>
      <c r="H9" s="27" t="s">
        <v>185</v>
      </c>
      <c r="I9" s="170"/>
      <c r="J9" s="76"/>
      <c r="K9" s="76"/>
    </row>
    <row r="10" spans="1:11" ht="30" customHeight="1" x14ac:dyDescent="0.25">
      <c r="A10" s="29" t="s">
        <v>3</v>
      </c>
      <c r="B10" s="129" t="s">
        <v>4</v>
      </c>
      <c r="C10" s="129"/>
      <c r="D10" s="129"/>
      <c r="E10" s="29">
        <v>901</v>
      </c>
      <c r="F10" s="29"/>
      <c r="G10" s="29"/>
      <c r="H10" s="29"/>
      <c r="I10" s="30">
        <f>SUM(I11)</f>
        <v>4844.7</v>
      </c>
      <c r="J10" s="64">
        <f>SUM(J11)</f>
        <v>4827.8999999999996</v>
      </c>
      <c r="K10" s="60">
        <f>J10/I10*100</f>
        <v>99.653229302123975</v>
      </c>
    </row>
    <row r="11" spans="1:11" ht="14.25" customHeight="1" x14ac:dyDescent="0.25">
      <c r="A11" s="29" t="s">
        <v>5</v>
      </c>
      <c r="B11" s="129" t="s">
        <v>126</v>
      </c>
      <c r="C11" s="129"/>
      <c r="D11" s="129"/>
      <c r="E11" s="29">
        <v>901</v>
      </c>
      <c r="F11" s="31" t="s">
        <v>6</v>
      </c>
      <c r="G11" s="29"/>
      <c r="H11" s="29"/>
      <c r="I11" s="30">
        <f>SUM(I12+I15)</f>
        <v>4844.7</v>
      </c>
      <c r="J11" s="64">
        <f>SUM(J12+J15)</f>
        <v>4827.8999999999996</v>
      </c>
      <c r="K11" s="60">
        <f t="shared" ref="K11:K40" si="0">J11/I11*100</f>
        <v>99.653229302123975</v>
      </c>
    </row>
    <row r="12" spans="1:11" s="8" customFormat="1" ht="48" customHeight="1" x14ac:dyDescent="0.25">
      <c r="A12" s="32" t="s">
        <v>7</v>
      </c>
      <c r="B12" s="131" t="s">
        <v>8</v>
      </c>
      <c r="C12" s="131"/>
      <c r="D12" s="131"/>
      <c r="E12" s="32">
        <v>901</v>
      </c>
      <c r="F12" s="33" t="s">
        <v>9</v>
      </c>
      <c r="G12" s="32"/>
      <c r="H12" s="32"/>
      <c r="I12" s="34">
        <f>I13</f>
        <v>1269.0999999999999</v>
      </c>
      <c r="J12" s="65">
        <f>J13</f>
        <v>1269</v>
      </c>
      <c r="K12" s="61">
        <f t="shared" si="0"/>
        <v>99.992120400283667</v>
      </c>
    </row>
    <row r="13" spans="1:11" s="4" customFormat="1" ht="49.5" customHeight="1" x14ac:dyDescent="0.25">
      <c r="A13" s="5" t="s">
        <v>10</v>
      </c>
      <c r="B13" s="88" t="s">
        <v>172</v>
      </c>
      <c r="C13" s="132"/>
      <c r="D13" s="133"/>
      <c r="E13" s="5">
        <v>901</v>
      </c>
      <c r="F13" s="6" t="s">
        <v>9</v>
      </c>
      <c r="G13" s="6" t="s">
        <v>212</v>
      </c>
      <c r="H13" s="5"/>
      <c r="I13" s="7">
        <f>SUM(I14)</f>
        <v>1269.0999999999999</v>
      </c>
      <c r="J13" s="52">
        <f>SUM(J14)</f>
        <v>1269</v>
      </c>
      <c r="K13" s="59">
        <f t="shared" si="0"/>
        <v>99.992120400283667</v>
      </c>
    </row>
    <row r="14" spans="1:11" s="4" customFormat="1" ht="81" customHeight="1" x14ac:dyDescent="0.25">
      <c r="A14" s="1" t="s">
        <v>11</v>
      </c>
      <c r="B14" s="82" t="s">
        <v>147</v>
      </c>
      <c r="C14" s="83"/>
      <c r="D14" s="84"/>
      <c r="E14" s="5">
        <v>901</v>
      </c>
      <c r="F14" s="6" t="s">
        <v>9</v>
      </c>
      <c r="G14" s="6" t="s">
        <v>212</v>
      </c>
      <c r="H14" s="5">
        <v>100</v>
      </c>
      <c r="I14" s="7">
        <v>1269.0999999999999</v>
      </c>
      <c r="J14" s="52">
        <v>1269</v>
      </c>
      <c r="K14" s="59">
        <f t="shared" si="0"/>
        <v>99.992120400283667</v>
      </c>
    </row>
    <row r="15" spans="1:11" ht="67.150000000000006" customHeight="1" x14ac:dyDescent="0.25">
      <c r="A15" s="29" t="s">
        <v>12</v>
      </c>
      <c r="B15" s="131" t="s">
        <v>13</v>
      </c>
      <c r="C15" s="131"/>
      <c r="D15" s="131"/>
      <c r="E15" s="29">
        <v>901</v>
      </c>
      <c r="F15" s="31" t="s">
        <v>14</v>
      </c>
      <c r="G15" s="1"/>
      <c r="H15" s="1"/>
      <c r="I15" s="30">
        <f>SUM(I16+I18)</f>
        <v>3575.6</v>
      </c>
      <c r="J15" s="64">
        <f>SUM(J16+J18)</f>
        <v>3558.9</v>
      </c>
      <c r="K15" s="60">
        <f t="shared" si="0"/>
        <v>99.532945519633074</v>
      </c>
    </row>
    <row r="16" spans="1:11" s="4" customFormat="1" ht="31.15" customHeight="1" x14ac:dyDescent="0.25">
      <c r="A16" s="5" t="s">
        <v>15</v>
      </c>
      <c r="B16" s="88" t="s">
        <v>151</v>
      </c>
      <c r="C16" s="89"/>
      <c r="D16" s="90"/>
      <c r="E16" s="5">
        <v>901</v>
      </c>
      <c r="F16" s="6" t="s">
        <v>14</v>
      </c>
      <c r="G16" s="6" t="s">
        <v>213</v>
      </c>
      <c r="H16" s="5"/>
      <c r="I16" s="7">
        <f>SUM(I17)</f>
        <v>1277.5999999999999</v>
      </c>
      <c r="J16" s="52">
        <f>SUM(J17)</f>
        <v>1277.4000000000001</v>
      </c>
      <c r="K16" s="59">
        <f t="shared" si="0"/>
        <v>99.984345648090184</v>
      </c>
    </row>
    <row r="17" spans="1:11" ht="81.599999999999994" customHeight="1" x14ac:dyDescent="0.25">
      <c r="A17" s="1" t="s">
        <v>16</v>
      </c>
      <c r="B17" s="134" t="s">
        <v>147</v>
      </c>
      <c r="C17" s="83"/>
      <c r="D17" s="84"/>
      <c r="E17" s="1">
        <v>901</v>
      </c>
      <c r="F17" s="2" t="s">
        <v>14</v>
      </c>
      <c r="G17" s="2" t="s">
        <v>213</v>
      </c>
      <c r="H17" s="1">
        <v>100</v>
      </c>
      <c r="I17" s="3">
        <v>1277.5999999999999</v>
      </c>
      <c r="J17" s="51">
        <v>1277.4000000000001</v>
      </c>
      <c r="K17" s="58">
        <f t="shared" si="0"/>
        <v>99.984345648090184</v>
      </c>
    </row>
    <row r="18" spans="1:11" s="4" customFormat="1" ht="46.9" customHeight="1" x14ac:dyDescent="0.25">
      <c r="A18" s="5" t="s">
        <v>17</v>
      </c>
      <c r="B18" s="88" t="s">
        <v>152</v>
      </c>
      <c r="C18" s="89"/>
      <c r="D18" s="90"/>
      <c r="E18" s="5">
        <v>901</v>
      </c>
      <c r="F18" s="6" t="s">
        <v>14</v>
      </c>
      <c r="G18" s="6" t="s">
        <v>214</v>
      </c>
      <c r="H18" s="5"/>
      <c r="I18" s="7">
        <f>I19+ I20</f>
        <v>2298</v>
      </c>
      <c r="J18" s="52">
        <f>J19+ J20</f>
        <v>2281.5</v>
      </c>
      <c r="K18" s="59">
        <f t="shared" si="0"/>
        <v>99.281984334203656</v>
      </c>
    </row>
    <row r="19" spans="1:11" ht="81.599999999999994" customHeight="1" x14ac:dyDescent="0.25">
      <c r="A19" s="1" t="s">
        <v>18</v>
      </c>
      <c r="B19" s="82" t="s">
        <v>147</v>
      </c>
      <c r="C19" s="83"/>
      <c r="D19" s="84"/>
      <c r="E19" s="1">
        <v>901</v>
      </c>
      <c r="F19" s="2" t="s">
        <v>14</v>
      </c>
      <c r="G19" s="2" t="s">
        <v>214</v>
      </c>
      <c r="H19" s="1">
        <v>100</v>
      </c>
      <c r="I19" s="3">
        <v>2263.9</v>
      </c>
      <c r="J19" s="51">
        <v>2247.5</v>
      </c>
      <c r="K19" s="58">
        <f t="shared" si="0"/>
        <v>99.275586377490171</v>
      </c>
    </row>
    <row r="20" spans="1:11" ht="34.5" customHeight="1" x14ac:dyDescent="0.25">
      <c r="A20" s="1" t="s">
        <v>157</v>
      </c>
      <c r="B20" s="82" t="s">
        <v>182</v>
      </c>
      <c r="C20" s="94"/>
      <c r="D20" s="95"/>
      <c r="E20" s="1">
        <v>901</v>
      </c>
      <c r="F20" s="2" t="s">
        <v>14</v>
      </c>
      <c r="G20" s="2" t="s">
        <v>214</v>
      </c>
      <c r="H20" s="1">
        <v>200</v>
      </c>
      <c r="I20" s="3">
        <v>34.1</v>
      </c>
      <c r="J20" s="51">
        <v>34</v>
      </c>
      <c r="K20" s="58">
        <f t="shared" si="0"/>
        <v>99.706744868035187</v>
      </c>
    </row>
    <row r="21" spans="1:11" s="23" customFormat="1" ht="47.25" customHeight="1" x14ac:dyDescent="0.2">
      <c r="A21" s="29" t="s">
        <v>21</v>
      </c>
      <c r="B21" s="91" t="s">
        <v>261</v>
      </c>
      <c r="C21" s="121"/>
      <c r="D21" s="122"/>
      <c r="E21" s="29">
        <v>984</v>
      </c>
      <c r="F21" s="31"/>
      <c r="G21" s="31"/>
      <c r="H21" s="29"/>
      <c r="I21" s="30">
        <f>SUM(I22+I57+I63+I74+I97+I101+I114+I125+I134+I142)</f>
        <v>362216.7</v>
      </c>
      <c r="J21" s="64">
        <f>SUM(J22+J57+J63+J74+J97+J101+J114+J125+J134+J142)</f>
        <v>309532.7</v>
      </c>
      <c r="K21" s="60">
        <f t="shared" si="0"/>
        <v>85.455115680751319</v>
      </c>
    </row>
    <row r="22" spans="1:11" s="23" customFormat="1" ht="18" customHeight="1" x14ac:dyDescent="0.2">
      <c r="A22" s="29" t="s">
        <v>5</v>
      </c>
      <c r="B22" s="91" t="s">
        <v>126</v>
      </c>
      <c r="C22" s="121"/>
      <c r="D22" s="122"/>
      <c r="E22" s="29">
        <v>984</v>
      </c>
      <c r="F22" s="31" t="s">
        <v>6</v>
      </c>
      <c r="G22" s="31"/>
      <c r="H22" s="29"/>
      <c r="I22" s="30">
        <f>SUM(I23+I33+I36)</f>
        <v>33535.5</v>
      </c>
      <c r="J22" s="64">
        <f>SUM(J23+J33+J36)</f>
        <v>33171.100000000006</v>
      </c>
      <c r="K22" s="60">
        <f t="shared" si="0"/>
        <v>98.91339028790388</v>
      </c>
    </row>
    <row r="23" spans="1:11" s="4" customFormat="1" ht="93" customHeight="1" x14ac:dyDescent="0.25">
      <c r="A23" s="32" t="s">
        <v>7</v>
      </c>
      <c r="B23" s="79" t="s">
        <v>116</v>
      </c>
      <c r="C23" s="80"/>
      <c r="D23" s="81"/>
      <c r="E23" s="32">
        <v>984</v>
      </c>
      <c r="F23" s="33" t="s">
        <v>22</v>
      </c>
      <c r="G23" s="5"/>
      <c r="H23" s="5"/>
      <c r="I23" s="34">
        <f>SUM(I24+I28+I31)</f>
        <v>26866.3</v>
      </c>
      <c r="J23" s="65">
        <f>SUM(J24+J28+J31)</f>
        <v>26618.300000000003</v>
      </c>
      <c r="K23" s="61">
        <f t="shared" si="0"/>
        <v>99.076910478927147</v>
      </c>
    </row>
    <row r="24" spans="1:11" s="4" customFormat="1" ht="46.5" customHeight="1" x14ac:dyDescent="0.25">
      <c r="A24" s="13" t="s">
        <v>10</v>
      </c>
      <c r="B24" s="88" t="s">
        <v>153</v>
      </c>
      <c r="C24" s="89"/>
      <c r="D24" s="90"/>
      <c r="E24" s="5">
        <v>984</v>
      </c>
      <c r="F24" s="6" t="s">
        <v>22</v>
      </c>
      <c r="G24" s="6" t="s">
        <v>215</v>
      </c>
      <c r="H24" s="5"/>
      <c r="I24" s="7">
        <f>SUM(I25+I26+I27)</f>
        <v>22060.5</v>
      </c>
      <c r="J24" s="52">
        <f>SUM(J25+J26+J27)</f>
        <v>21976.400000000001</v>
      </c>
      <c r="K24" s="59">
        <f t="shared" si="0"/>
        <v>99.618775639718066</v>
      </c>
    </row>
    <row r="25" spans="1:11" ht="84" customHeight="1" x14ac:dyDescent="0.25">
      <c r="A25" s="15" t="s">
        <v>11</v>
      </c>
      <c r="B25" s="82" t="s">
        <v>147</v>
      </c>
      <c r="C25" s="83"/>
      <c r="D25" s="84"/>
      <c r="E25" s="1">
        <v>984</v>
      </c>
      <c r="F25" s="2" t="s">
        <v>22</v>
      </c>
      <c r="G25" s="2" t="s">
        <v>215</v>
      </c>
      <c r="H25" s="1">
        <v>100</v>
      </c>
      <c r="I25" s="3">
        <v>18976.3</v>
      </c>
      <c r="J25" s="51">
        <v>18933.5</v>
      </c>
      <c r="K25" s="58">
        <f t="shared" si="0"/>
        <v>99.77445550502469</v>
      </c>
    </row>
    <row r="26" spans="1:11" ht="33" customHeight="1" x14ac:dyDescent="0.25">
      <c r="A26" s="15" t="s">
        <v>120</v>
      </c>
      <c r="B26" s="82" t="s">
        <v>182</v>
      </c>
      <c r="C26" s="94"/>
      <c r="D26" s="95"/>
      <c r="E26" s="1">
        <v>984</v>
      </c>
      <c r="F26" s="2" t="s">
        <v>22</v>
      </c>
      <c r="G26" s="2" t="s">
        <v>215</v>
      </c>
      <c r="H26" s="1">
        <v>200</v>
      </c>
      <c r="I26" s="3">
        <v>3055.5</v>
      </c>
      <c r="J26" s="51">
        <v>3035.2</v>
      </c>
      <c r="K26" s="58">
        <f t="shared" si="0"/>
        <v>99.33562428407788</v>
      </c>
    </row>
    <row r="27" spans="1:11" ht="20.45" customHeight="1" x14ac:dyDescent="0.25">
      <c r="A27" s="15" t="s">
        <v>140</v>
      </c>
      <c r="B27" s="171" t="s">
        <v>144</v>
      </c>
      <c r="C27" s="172"/>
      <c r="D27" s="173"/>
      <c r="E27" s="1">
        <v>984</v>
      </c>
      <c r="F27" s="2" t="s">
        <v>22</v>
      </c>
      <c r="G27" s="2" t="s">
        <v>215</v>
      </c>
      <c r="H27" s="1">
        <v>800</v>
      </c>
      <c r="I27" s="3">
        <v>28.7</v>
      </c>
      <c r="J27" s="51">
        <v>7.7</v>
      </c>
      <c r="K27" s="58">
        <f t="shared" si="0"/>
        <v>26.829268292682929</v>
      </c>
    </row>
    <row r="28" spans="1:11" ht="64.900000000000006" customHeight="1" x14ac:dyDescent="0.25">
      <c r="A28" s="13" t="s">
        <v>23</v>
      </c>
      <c r="B28" s="88" t="s">
        <v>255</v>
      </c>
      <c r="C28" s="89"/>
      <c r="D28" s="90"/>
      <c r="E28" s="1">
        <v>984</v>
      </c>
      <c r="F28" s="2" t="s">
        <v>22</v>
      </c>
      <c r="G28" s="6" t="s">
        <v>243</v>
      </c>
      <c r="H28" s="1"/>
      <c r="I28" s="3">
        <f>SUM(I29+I30)</f>
        <v>4799.8</v>
      </c>
      <c r="J28" s="51">
        <f>SUM(J29+J30)</f>
        <v>4635.9000000000005</v>
      </c>
      <c r="K28" s="58">
        <f t="shared" si="0"/>
        <v>96.585274386432772</v>
      </c>
    </row>
    <row r="29" spans="1:11" ht="82.15" customHeight="1" x14ac:dyDescent="0.25">
      <c r="A29" s="15" t="s">
        <v>118</v>
      </c>
      <c r="B29" s="82" t="s">
        <v>147</v>
      </c>
      <c r="C29" s="83"/>
      <c r="D29" s="84"/>
      <c r="E29" s="1">
        <v>984</v>
      </c>
      <c r="F29" s="2" t="s">
        <v>22</v>
      </c>
      <c r="G29" s="2" t="s">
        <v>243</v>
      </c>
      <c r="H29" s="1">
        <v>100</v>
      </c>
      <c r="I29" s="3">
        <v>4466.8</v>
      </c>
      <c r="J29" s="51">
        <v>4318.6000000000004</v>
      </c>
      <c r="K29" s="58">
        <f t="shared" si="0"/>
        <v>96.682188591385327</v>
      </c>
    </row>
    <row r="30" spans="1:11" ht="31.5" customHeight="1" x14ac:dyDescent="0.25">
      <c r="A30" s="13" t="s">
        <v>189</v>
      </c>
      <c r="B30" s="82" t="s">
        <v>182</v>
      </c>
      <c r="C30" s="83"/>
      <c r="D30" s="84"/>
      <c r="E30" s="1">
        <v>984</v>
      </c>
      <c r="F30" s="2" t="s">
        <v>22</v>
      </c>
      <c r="G30" s="2" t="s">
        <v>243</v>
      </c>
      <c r="H30" s="1">
        <v>200</v>
      </c>
      <c r="I30" s="3">
        <v>333</v>
      </c>
      <c r="J30" s="51">
        <v>317.3</v>
      </c>
      <c r="K30" s="58">
        <f t="shared" si="0"/>
        <v>95.285285285285298</v>
      </c>
    </row>
    <row r="31" spans="1:11" s="4" customFormat="1" ht="66" customHeight="1" x14ac:dyDescent="0.25">
      <c r="A31" s="13" t="s">
        <v>268</v>
      </c>
      <c r="B31" s="88" t="s">
        <v>256</v>
      </c>
      <c r="C31" s="89"/>
      <c r="D31" s="90"/>
      <c r="E31" s="5">
        <v>984</v>
      </c>
      <c r="F31" s="6" t="s">
        <v>22</v>
      </c>
      <c r="G31" s="6" t="s">
        <v>244</v>
      </c>
      <c r="H31" s="5"/>
      <c r="I31" s="7">
        <f t="shared" ref="I31:J31" si="1">SUM(I32)</f>
        <v>6</v>
      </c>
      <c r="J31" s="52">
        <f t="shared" si="1"/>
        <v>6</v>
      </c>
      <c r="K31" s="59">
        <f t="shared" si="0"/>
        <v>100</v>
      </c>
    </row>
    <row r="32" spans="1:11" ht="33.75" customHeight="1" x14ac:dyDescent="0.25">
      <c r="A32" s="15" t="s">
        <v>269</v>
      </c>
      <c r="B32" s="82" t="s">
        <v>182</v>
      </c>
      <c r="C32" s="94"/>
      <c r="D32" s="95"/>
      <c r="E32" s="1">
        <v>984</v>
      </c>
      <c r="F32" s="2" t="s">
        <v>22</v>
      </c>
      <c r="G32" s="2" t="s">
        <v>244</v>
      </c>
      <c r="H32" s="1">
        <v>200</v>
      </c>
      <c r="I32" s="3">
        <v>6</v>
      </c>
      <c r="J32" s="51">
        <v>6</v>
      </c>
      <c r="K32" s="58">
        <f t="shared" si="0"/>
        <v>100</v>
      </c>
    </row>
    <row r="33" spans="1:11" s="35" customFormat="1" ht="15.75" x14ac:dyDescent="0.25">
      <c r="A33" s="32" t="s">
        <v>12</v>
      </c>
      <c r="B33" s="130" t="s">
        <v>24</v>
      </c>
      <c r="C33" s="130"/>
      <c r="D33" s="130"/>
      <c r="E33" s="32">
        <v>984</v>
      </c>
      <c r="F33" s="33" t="s">
        <v>25</v>
      </c>
      <c r="G33" s="5"/>
      <c r="H33" s="5"/>
      <c r="I33" s="34">
        <f>I34</f>
        <v>100</v>
      </c>
      <c r="J33" s="65">
        <f>J34</f>
        <v>0</v>
      </c>
      <c r="K33" s="61">
        <f t="shared" si="0"/>
        <v>0</v>
      </c>
    </row>
    <row r="34" spans="1:11" s="4" customFormat="1" ht="18" customHeight="1" x14ac:dyDescent="0.25">
      <c r="A34" s="5" t="s">
        <v>15</v>
      </c>
      <c r="B34" s="110" t="s">
        <v>121</v>
      </c>
      <c r="C34" s="111"/>
      <c r="D34" s="112"/>
      <c r="E34" s="5">
        <v>984</v>
      </c>
      <c r="F34" s="6" t="s">
        <v>25</v>
      </c>
      <c r="G34" s="2" t="s">
        <v>216</v>
      </c>
      <c r="H34" s="6"/>
      <c r="I34" s="7">
        <f>I35</f>
        <v>100</v>
      </c>
      <c r="J34" s="52">
        <f>J35</f>
        <v>0</v>
      </c>
      <c r="K34" s="58">
        <f t="shared" si="0"/>
        <v>0</v>
      </c>
    </row>
    <row r="35" spans="1:11" ht="18.75" customHeight="1" x14ac:dyDescent="0.25">
      <c r="A35" s="5" t="s">
        <v>16</v>
      </c>
      <c r="B35" s="145" t="s">
        <v>144</v>
      </c>
      <c r="C35" s="146"/>
      <c r="D35" s="147"/>
      <c r="E35" s="1">
        <v>984</v>
      </c>
      <c r="F35" s="2" t="s">
        <v>25</v>
      </c>
      <c r="G35" s="2" t="s">
        <v>216</v>
      </c>
      <c r="H35" s="2" t="s">
        <v>148</v>
      </c>
      <c r="I35" s="3">
        <v>100</v>
      </c>
      <c r="J35" s="51">
        <v>0</v>
      </c>
      <c r="K35" s="58">
        <f t="shared" si="0"/>
        <v>0</v>
      </c>
    </row>
    <row r="36" spans="1:11" s="4" customFormat="1" ht="16.5" customHeight="1" x14ac:dyDescent="0.25">
      <c r="A36" s="32" t="s">
        <v>173</v>
      </c>
      <c r="B36" s="144" t="s">
        <v>19</v>
      </c>
      <c r="C36" s="144"/>
      <c r="D36" s="144"/>
      <c r="E36" s="32">
        <v>984</v>
      </c>
      <c r="F36" s="33" t="s">
        <v>20</v>
      </c>
      <c r="G36" s="32"/>
      <c r="H36" s="32"/>
      <c r="I36" s="34">
        <f>SUM(I37+I39+I41+I43+I45+I47+I49+I53+I55)</f>
        <v>6569.2000000000007</v>
      </c>
      <c r="J36" s="65">
        <f>SUM(J37+J39+J41+J43+J45+J47+J49+J53+J55)</f>
        <v>6552.7999999999993</v>
      </c>
      <c r="K36" s="61">
        <f t="shared" si="0"/>
        <v>99.750350118735895</v>
      </c>
    </row>
    <row r="37" spans="1:11" s="35" customFormat="1" ht="30.6" customHeight="1" x14ac:dyDescent="0.25">
      <c r="A37" s="13" t="s">
        <v>174</v>
      </c>
      <c r="B37" s="96" t="s">
        <v>247</v>
      </c>
      <c r="C37" s="148"/>
      <c r="D37" s="149"/>
      <c r="E37" s="1">
        <v>984</v>
      </c>
      <c r="F37" s="2" t="s">
        <v>20</v>
      </c>
      <c r="G37" s="6" t="s">
        <v>248</v>
      </c>
      <c r="H37" s="36"/>
      <c r="I37" s="7">
        <f t="shared" ref="I37:J37" si="2">SUM(I38)</f>
        <v>181</v>
      </c>
      <c r="J37" s="52">
        <f t="shared" si="2"/>
        <v>181</v>
      </c>
      <c r="K37" s="59">
        <f t="shared" si="0"/>
        <v>100</v>
      </c>
    </row>
    <row r="38" spans="1:11" ht="31.5" customHeight="1" x14ac:dyDescent="0.25">
      <c r="A38" s="15" t="s">
        <v>175</v>
      </c>
      <c r="B38" s="82" t="s">
        <v>182</v>
      </c>
      <c r="C38" s="83"/>
      <c r="D38" s="84"/>
      <c r="E38" s="1">
        <v>984</v>
      </c>
      <c r="F38" s="2" t="s">
        <v>20</v>
      </c>
      <c r="G38" s="2" t="s">
        <v>248</v>
      </c>
      <c r="H38" s="1">
        <v>200</v>
      </c>
      <c r="I38" s="3">
        <v>181</v>
      </c>
      <c r="J38" s="51">
        <v>181</v>
      </c>
      <c r="K38" s="58">
        <f t="shared" si="0"/>
        <v>100</v>
      </c>
    </row>
    <row r="39" spans="1:11" ht="31.5" customHeight="1" x14ac:dyDescent="0.25">
      <c r="A39" s="13" t="s">
        <v>190</v>
      </c>
      <c r="B39" s="88" t="s">
        <v>155</v>
      </c>
      <c r="C39" s="89"/>
      <c r="D39" s="90"/>
      <c r="E39" s="5">
        <v>984</v>
      </c>
      <c r="F39" s="6" t="s">
        <v>20</v>
      </c>
      <c r="G39" s="6" t="s">
        <v>218</v>
      </c>
      <c r="H39" s="33"/>
      <c r="I39" s="6" t="s">
        <v>186</v>
      </c>
      <c r="J39" s="62">
        <f>J40</f>
        <v>60</v>
      </c>
      <c r="K39" s="59">
        <f t="shared" si="0"/>
        <v>100</v>
      </c>
    </row>
    <row r="40" spans="1:11" ht="32.25" customHeight="1" x14ac:dyDescent="0.25">
      <c r="A40" s="15" t="s">
        <v>191</v>
      </c>
      <c r="B40" s="82" t="s">
        <v>182</v>
      </c>
      <c r="C40" s="83"/>
      <c r="D40" s="84"/>
      <c r="E40" s="1">
        <v>984</v>
      </c>
      <c r="F40" s="2" t="s">
        <v>20</v>
      </c>
      <c r="G40" s="2" t="s">
        <v>218</v>
      </c>
      <c r="H40" s="2" t="s">
        <v>146</v>
      </c>
      <c r="I40" s="2" t="s">
        <v>186</v>
      </c>
      <c r="J40" s="63">
        <v>60</v>
      </c>
      <c r="K40" s="58">
        <f t="shared" si="0"/>
        <v>100</v>
      </c>
    </row>
    <row r="41" spans="1:11" ht="109.9" customHeight="1" x14ac:dyDescent="0.25">
      <c r="A41" s="13" t="s">
        <v>26</v>
      </c>
      <c r="B41" s="88" t="s">
        <v>156</v>
      </c>
      <c r="C41" s="89"/>
      <c r="D41" s="90"/>
      <c r="E41" s="5">
        <v>984</v>
      </c>
      <c r="F41" s="6" t="s">
        <v>20</v>
      </c>
      <c r="G41" s="2" t="s">
        <v>219</v>
      </c>
      <c r="H41" s="5"/>
      <c r="I41" s="7">
        <f>I42</f>
        <v>120</v>
      </c>
      <c r="J41" s="52">
        <f>J42</f>
        <v>120</v>
      </c>
      <c r="K41" s="59">
        <f t="shared" ref="K41:K73" si="3">J41/I41*100</f>
        <v>100</v>
      </c>
    </row>
    <row r="42" spans="1:11" ht="31.5" customHeight="1" x14ac:dyDescent="0.25">
      <c r="A42" s="13" t="s">
        <v>27</v>
      </c>
      <c r="B42" s="82" t="s">
        <v>182</v>
      </c>
      <c r="C42" s="83"/>
      <c r="D42" s="84"/>
      <c r="E42" s="1">
        <v>984</v>
      </c>
      <c r="F42" s="2" t="s">
        <v>20</v>
      </c>
      <c r="G42" s="2" t="s">
        <v>219</v>
      </c>
      <c r="H42" s="1">
        <v>200</v>
      </c>
      <c r="I42" s="3">
        <v>120</v>
      </c>
      <c r="J42" s="51">
        <v>120</v>
      </c>
      <c r="K42" s="58">
        <f t="shared" si="3"/>
        <v>100</v>
      </c>
    </row>
    <row r="43" spans="1:11" s="4" customFormat="1" ht="33" customHeight="1" x14ac:dyDescent="0.25">
      <c r="A43" s="13" t="s">
        <v>176</v>
      </c>
      <c r="B43" s="88" t="s">
        <v>154</v>
      </c>
      <c r="C43" s="89"/>
      <c r="D43" s="90"/>
      <c r="E43" s="5">
        <v>984</v>
      </c>
      <c r="F43" s="6" t="s">
        <v>20</v>
      </c>
      <c r="G43" s="6" t="s">
        <v>217</v>
      </c>
      <c r="H43" s="5"/>
      <c r="I43" s="7">
        <v>72</v>
      </c>
      <c r="J43" s="62">
        <f>J44</f>
        <v>72</v>
      </c>
      <c r="K43" s="59">
        <f t="shared" si="3"/>
        <v>100</v>
      </c>
    </row>
    <row r="44" spans="1:11" ht="17.45" customHeight="1" x14ac:dyDescent="0.25">
      <c r="A44" s="15" t="s">
        <v>177</v>
      </c>
      <c r="B44" s="152" t="s">
        <v>144</v>
      </c>
      <c r="C44" s="157"/>
      <c r="D44" s="158"/>
      <c r="E44" s="1">
        <v>984</v>
      </c>
      <c r="F44" s="2" t="s">
        <v>20</v>
      </c>
      <c r="G44" s="2" t="s">
        <v>217</v>
      </c>
      <c r="H44" s="1">
        <v>800</v>
      </c>
      <c r="I44" s="2" t="s">
        <v>145</v>
      </c>
      <c r="J44" s="63">
        <v>72</v>
      </c>
      <c r="K44" s="58">
        <f t="shared" si="3"/>
        <v>100</v>
      </c>
    </row>
    <row r="45" spans="1:11" ht="79.150000000000006" customHeight="1" x14ac:dyDescent="0.25">
      <c r="A45" s="13" t="s">
        <v>178</v>
      </c>
      <c r="B45" s="88" t="s">
        <v>192</v>
      </c>
      <c r="C45" s="89"/>
      <c r="D45" s="90"/>
      <c r="E45" s="5">
        <v>984</v>
      </c>
      <c r="F45" s="6" t="s">
        <v>20</v>
      </c>
      <c r="G45" s="2" t="s">
        <v>221</v>
      </c>
      <c r="H45" s="5"/>
      <c r="I45" s="7">
        <f t="shared" ref="I45:J45" si="4">SUM(I46)</f>
        <v>129.5</v>
      </c>
      <c r="J45" s="52">
        <f t="shared" si="4"/>
        <v>127.5</v>
      </c>
      <c r="K45" s="59">
        <f t="shared" si="3"/>
        <v>98.455598455598462</v>
      </c>
    </row>
    <row r="46" spans="1:11" ht="33" customHeight="1" x14ac:dyDescent="0.25">
      <c r="A46" s="13" t="s">
        <v>270</v>
      </c>
      <c r="B46" s="82" t="s">
        <v>182</v>
      </c>
      <c r="C46" s="83"/>
      <c r="D46" s="84"/>
      <c r="E46" s="1">
        <v>984</v>
      </c>
      <c r="F46" s="2" t="s">
        <v>20</v>
      </c>
      <c r="G46" s="2" t="s">
        <v>221</v>
      </c>
      <c r="H46" s="1">
        <v>200</v>
      </c>
      <c r="I46" s="3">
        <v>129.5</v>
      </c>
      <c r="J46" s="51">
        <v>127.5</v>
      </c>
      <c r="K46" s="58">
        <f t="shared" si="3"/>
        <v>98.455598455598462</v>
      </c>
    </row>
    <row r="47" spans="1:11" ht="47.45" customHeight="1" x14ac:dyDescent="0.25">
      <c r="A47" s="13" t="s">
        <v>193</v>
      </c>
      <c r="B47" s="96" t="s">
        <v>234</v>
      </c>
      <c r="C47" s="148"/>
      <c r="D47" s="149"/>
      <c r="E47" s="5">
        <v>984</v>
      </c>
      <c r="F47" s="6" t="s">
        <v>20</v>
      </c>
      <c r="G47" s="2" t="s">
        <v>220</v>
      </c>
      <c r="H47" s="5"/>
      <c r="I47" s="7">
        <f t="shared" ref="I47:J47" si="5">SUM(I48)</f>
        <v>28.7</v>
      </c>
      <c r="J47" s="52">
        <f t="shared" si="5"/>
        <v>28.6</v>
      </c>
      <c r="K47" s="59">
        <f t="shared" si="3"/>
        <v>99.651567944250871</v>
      </c>
    </row>
    <row r="48" spans="1:11" ht="33.75" customHeight="1" x14ac:dyDescent="0.25">
      <c r="A48" s="13" t="s">
        <v>271</v>
      </c>
      <c r="B48" s="82" t="s">
        <v>182</v>
      </c>
      <c r="C48" s="83"/>
      <c r="D48" s="84"/>
      <c r="E48" s="1">
        <v>984</v>
      </c>
      <c r="F48" s="2" t="s">
        <v>20</v>
      </c>
      <c r="G48" s="2" t="s">
        <v>220</v>
      </c>
      <c r="H48" s="1">
        <v>200</v>
      </c>
      <c r="I48" s="3">
        <v>28.7</v>
      </c>
      <c r="J48" s="51">
        <v>28.6</v>
      </c>
      <c r="K48" s="58">
        <f t="shared" si="3"/>
        <v>99.651567944250871</v>
      </c>
    </row>
    <row r="49" spans="1:11" s="4" customFormat="1" ht="67.5" customHeight="1" x14ac:dyDescent="0.25">
      <c r="A49" s="13" t="s">
        <v>194</v>
      </c>
      <c r="B49" s="96" t="s">
        <v>245</v>
      </c>
      <c r="C49" s="148"/>
      <c r="D49" s="149"/>
      <c r="E49" s="5">
        <v>984</v>
      </c>
      <c r="F49" s="6" t="s">
        <v>20</v>
      </c>
      <c r="G49" s="6" t="s">
        <v>246</v>
      </c>
      <c r="H49" s="5"/>
      <c r="I49" s="7">
        <f>SUM(I50+I51+I52)</f>
        <v>5772.6</v>
      </c>
      <c r="J49" s="52">
        <f>SUM(J50+J51+J52)</f>
        <v>5759.1999999999989</v>
      </c>
      <c r="K49" s="59">
        <f t="shared" si="3"/>
        <v>99.767868897896932</v>
      </c>
    </row>
    <row r="50" spans="1:11" ht="79.900000000000006" customHeight="1" x14ac:dyDescent="0.25">
      <c r="A50" s="13" t="s">
        <v>195</v>
      </c>
      <c r="B50" s="82" t="s">
        <v>147</v>
      </c>
      <c r="C50" s="83"/>
      <c r="D50" s="84"/>
      <c r="E50" s="1">
        <v>984</v>
      </c>
      <c r="F50" s="2" t="s">
        <v>20</v>
      </c>
      <c r="G50" s="2" t="s">
        <v>246</v>
      </c>
      <c r="H50" s="1">
        <v>100</v>
      </c>
      <c r="I50" s="3">
        <v>4140</v>
      </c>
      <c r="J50" s="51">
        <v>4133.2</v>
      </c>
      <c r="K50" s="58">
        <f t="shared" si="3"/>
        <v>99.835748792270522</v>
      </c>
    </row>
    <row r="51" spans="1:11" ht="30.75" customHeight="1" x14ac:dyDescent="0.25">
      <c r="A51" s="13" t="s">
        <v>272</v>
      </c>
      <c r="B51" s="82" t="s">
        <v>182</v>
      </c>
      <c r="C51" s="83"/>
      <c r="D51" s="84"/>
      <c r="E51" s="1">
        <v>984</v>
      </c>
      <c r="F51" s="2" t="s">
        <v>20</v>
      </c>
      <c r="G51" s="2" t="s">
        <v>246</v>
      </c>
      <c r="H51" s="1">
        <v>200</v>
      </c>
      <c r="I51" s="3">
        <v>1620.3</v>
      </c>
      <c r="J51" s="51">
        <v>1620.1</v>
      </c>
      <c r="K51" s="58">
        <f t="shared" si="3"/>
        <v>99.98765660680121</v>
      </c>
    </row>
    <row r="52" spans="1:11" ht="18" customHeight="1" x14ac:dyDescent="0.25">
      <c r="A52" s="13" t="s">
        <v>273</v>
      </c>
      <c r="B52" s="82" t="s">
        <v>144</v>
      </c>
      <c r="C52" s="108"/>
      <c r="D52" s="109"/>
      <c r="E52" s="1">
        <v>984</v>
      </c>
      <c r="F52" s="2" t="s">
        <v>20</v>
      </c>
      <c r="G52" s="2" t="s">
        <v>246</v>
      </c>
      <c r="H52" s="1">
        <v>800</v>
      </c>
      <c r="I52" s="3">
        <v>12.3</v>
      </c>
      <c r="J52" s="51">
        <v>5.9</v>
      </c>
      <c r="K52" s="58">
        <f t="shared" si="3"/>
        <v>47.967479674796749</v>
      </c>
    </row>
    <row r="53" spans="1:11" ht="82.9" customHeight="1" x14ac:dyDescent="0.25">
      <c r="A53" s="13" t="s">
        <v>179</v>
      </c>
      <c r="B53" s="88" t="s">
        <v>203</v>
      </c>
      <c r="C53" s="89"/>
      <c r="D53" s="90"/>
      <c r="E53" s="5">
        <v>984</v>
      </c>
      <c r="F53" s="6" t="s">
        <v>20</v>
      </c>
      <c r="G53" s="6" t="s">
        <v>223</v>
      </c>
      <c r="H53" s="5"/>
      <c r="I53" s="7">
        <f t="shared" ref="I53:J53" si="6">SUM(I54)</f>
        <v>157.1</v>
      </c>
      <c r="J53" s="52">
        <f t="shared" si="6"/>
        <v>156.30000000000001</v>
      </c>
      <c r="K53" s="59">
        <f t="shared" si="3"/>
        <v>99.490770210057306</v>
      </c>
    </row>
    <row r="54" spans="1:11" ht="32.25" customHeight="1" x14ac:dyDescent="0.25">
      <c r="A54" s="13" t="s">
        <v>181</v>
      </c>
      <c r="B54" s="82" t="s">
        <v>182</v>
      </c>
      <c r="C54" s="83"/>
      <c r="D54" s="84"/>
      <c r="E54" s="1">
        <v>984</v>
      </c>
      <c r="F54" s="2" t="s">
        <v>20</v>
      </c>
      <c r="G54" s="6" t="s">
        <v>223</v>
      </c>
      <c r="H54" s="1">
        <v>200</v>
      </c>
      <c r="I54" s="3">
        <v>157.1</v>
      </c>
      <c r="J54" s="51">
        <v>156.30000000000001</v>
      </c>
      <c r="K54" s="58">
        <f t="shared" si="3"/>
        <v>99.490770210057306</v>
      </c>
    </row>
    <row r="55" spans="1:11" s="4" customFormat="1" ht="94.15" customHeight="1" x14ac:dyDescent="0.25">
      <c r="A55" s="13" t="s">
        <v>253</v>
      </c>
      <c r="B55" s="88" t="s">
        <v>204</v>
      </c>
      <c r="C55" s="89"/>
      <c r="D55" s="90"/>
      <c r="E55" s="5">
        <v>984</v>
      </c>
      <c r="F55" s="6" t="s">
        <v>20</v>
      </c>
      <c r="G55" s="6" t="s">
        <v>222</v>
      </c>
      <c r="H55" s="5"/>
      <c r="I55" s="7">
        <f t="shared" ref="I55:J55" si="7">SUM(I56)</f>
        <v>48.3</v>
      </c>
      <c r="J55" s="52">
        <f t="shared" si="7"/>
        <v>48.2</v>
      </c>
      <c r="K55" s="59">
        <f t="shared" si="3"/>
        <v>99.792960662525886</v>
      </c>
    </row>
    <row r="56" spans="1:11" ht="30.75" customHeight="1" x14ac:dyDescent="0.25">
      <c r="A56" s="13" t="s">
        <v>254</v>
      </c>
      <c r="B56" s="82" t="s">
        <v>182</v>
      </c>
      <c r="C56" s="83"/>
      <c r="D56" s="84"/>
      <c r="E56" s="1">
        <v>984</v>
      </c>
      <c r="F56" s="2" t="s">
        <v>20</v>
      </c>
      <c r="G56" s="2" t="s">
        <v>222</v>
      </c>
      <c r="H56" s="1">
        <v>200</v>
      </c>
      <c r="I56" s="3">
        <v>48.3</v>
      </c>
      <c r="J56" s="51">
        <v>48.2</v>
      </c>
      <c r="K56" s="58">
        <f t="shared" si="3"/>
        <v>99.792960662525886</v>
      </c>
    </row>
    <row r="57" spans="1:11" s="4" customFormat="1" ht="33" customHeight="1" x14ac:dyDescent="0.25">
      <c r="A57" s="37" t="s">
        <v>28</v>
      </c>
      <c r="B57" s="129" t="s">
        <v>29</v>
      </c>
      <c r="C57" s="129"/>
      <c r="D57" s="129"/>
      <c r="E57" s="29">
        <v>984</v>
      </c>
      <c r="F57" s="31" t="s">
        <v>30</v>
      </c>
      <c r="G57" s="2"/>
      <c r="H57" s="1"/>
      <c r="I57" s="30">
        <f>SUM(I58)</f>
        <v>622</v>
      </c>
      <c r="J57" s="64">
        <f>SUM(J58)</f>
        <v>620</v>
      </c>
      <c r="K57" s="60">
        <f t="shared" si="3"/>
        <v>99.678456591639872</v>
      </c>
    </row>
    <row r="58" spans="1:11" s="4" customFormat="1" ht="63.75" customHeight="1" x14ac:dyDescent="0.25">
      <c r="A58" s="32" t="s">
        <v>31</v>
      </c>
      <c r="B58" s="131" t="s">
        <v>262</v>
      </c>
      <c r="C58" s="131"/>
      <c r="D58" s="131"/>
      <c r="E58" s="32">
        <v>984</v>
      </c>
      <c r="F58" s="33" t="s">
        <v>32</v>
      </c>
      <c r="G58" s="33"/>
      <c r="H58" s="32"/>
      <c r="I58" s="34">
        <f>SUM(I59+I61)</f>
        <v>622</v>
      </c>
      <c r="J58" s="65">
        <f>SUM(J59+J61)</f>
        <v>620</v>
      </c>
      <c r="K58" s="61">
        <f t="shared" si="3"/>
        <v>99.678456591639872</v>
      </c>
    </row>
    <row r="59" spans="1:11" s="4" customFormat="1" ht="160.5" customHeight="1" x14ac:dyDescent="0.25">
      <c r="A59" s="13" t="s">
        <v>33</v>
      </c>
      <c r="B59" s="138" t="s">
        <v>205</v>
      </c>
      <c r="C59" s="139"/>
      <c r="D59" s="140"/>
      <c r="E59" s="5">
        <v>984</v>
      </c>
      <c r="F59" s="6" t="s">
        <v>32</v>
      </c>
      <c r="G59" s="6" t="s">
        <v>224</v>
      </c>
      <c r="H59" s="5"/>
      <c r="I59" s="7">
        <f t="shared" ref="I59:J59" si="8">SUM(I60)</f>
        <v>187.3</v>
      </c>
      <c r="J59" s="52">
        <f t="shared" si="8"/>
        <v>185.4</v>
      </c>
      <c r="K59" s="59">
        <f t="shared" si="3"/>
        <v>98.985584623598498</v>
      </c>
    </row>
    <row r="60" spans="1:11" ht="31.5" customHeight="1" x14ac:dyDescent="0.25">
      <c r="A60" s="15" t="s">
        <v>139</v>
      </c>
      <c r="B60" s="82" t="s">
        <v>182</v>
      </c>
      <c r="C60" s="83"/>
      <c r="D60" s="84"/>
      <c r="E60" s="1">
        <v>984</v>
      </c>
      <c r="F60" s="2" t="s">
        <v>32</v>
      </c>
      <c r="G60" s="2" t="s">
        <v>224</v>
      </c>
      <c r="H60" s="1">
        <v>200</v>
      </c>
      <c r="I60" s="3">
        <v>187.3</v>
      </c>
      <c r="J60" s="51">
        <v>185.4</v>
      </c>
      <c r="K60" s="58">
        <f t="shared" si="3"/>
        <v>98.985584623598498</v>
      </c>
    </row>
    <row r="61" spans="1:11" s="4" customFormat="1" ht="128.25" customHeight="1" x14ac:dyDescent="0.25">
      <c r="A61" s="13" t="s">
        <v>34</v>
      </c>
      <c r="B61" s="88" t="s">
        <v>207</v>
      </c>
      <c r="C61" s="89"/>
      <c r="D61" s="90"/>
      <c r="E61" s="5">
        <v>984</v>
      </c>
      <c r="F61" s="6" t="s">
        <v>32</v>
      </c>
      <c r="G61" s="6" t="s">
        <v>225</v>
      </c>
      <c r="H61" s="5"/>
      <c r="I61" s="7">
        <f t="shared" ref="I61:J61" si="9">SUM(I62)</f>
        <v>434.7</v>
      </c>
      <c r="J61" s="52">
        <f t="shared" si="9"/>
        <v>434.6</v>
      </c>
      <c r="K61" s="59">
        <f t="shared" si="3"/>
        <v>99.976995629169551</v>
      </c>
    </row>
    <row r="62" spans="1:11" ht="33.75" customHeight="1" x14ac:dyDescent="0.25">
      <c r="A62" s="15" t="s">
        <v>141</v>
      </c>
      <c r="B62" s="82" t="s">
        <v>182</v>
      </c>
      <c r="C62" s="83"/>
      <c r="D62" s="84"/>
      <c r="E62" s="1">
        <v>984</v>
      </c>
      <c r="F62" s="2" t="s">
        <v>32</v>
      </c>
      <c r="G62" s="2" t="s">
        <v>225</v>
      </c>
      <c r="H62" s="1">
        <v>200</v>
      </c>
      <c r="I62" s="3">
        <v>434.7</v>
      </c>
      <c r="J62" s="51">
        <v>434.6</v>
      </c>
      <c r="K62" s="58">
        <f t="shared" si="3"/>
        <v>99.976995629169551</v>
      </c>
    </row>
    <row r="63" spans="1:11" ht="15" customHeight="1" x14ac:dyDescent="0.25">
      <c r="A63" s="37" t="s">
        <v>35</v>
      </c>
      <c r="B63" s="85" t="s">
        <v>36</v>
      </c>
      <c r="C63" s="86"/>
      <c r="D63" s="87"/>
      <c r="E63" s="29">
        <v>984</v>
      </c>
      <c r="F63" s="31" t="s">
        <v>37</v>
      </c>
      <c r="G63" s="31"/>
      <c r="H63" s="1"/>
      <c r="I63" s="30">
        <f>SUM(I64+I67+I71)</f>
        <v>69827</v>
      </c>
      <c r="J63" s="64">
        <f>SUM(J64+J67+J71)</f>
        <v>69282.100000000006</v>
      </c>
      <c r="K63" s="60">
        <f t="shared" si="3"/>
        <v>99.219642831569459</v>
      </c>
    </row>
    <row r="64" spans="1:11" ht="18.75" customHeight="1" x14ac:dyDescent="0.25">
      <c r="A64" s="38" t="s">
        <v>38</v>
      </c>
      <c r="B64" s="135" t="s">
        <v>115</v>
      </c>
      <c r="C64" s="136"/>
      <c r="D64" s="137"/>
      <c r="E64" s="32">
        <v>984</v>
      </c>
      <c r="F64" s="33" t="s">
        <v>114</v>
      </c>
      <c r="G64" s="33"/>
      <c r="H64" s="5"/>
      <c r="I64" s="34">
        <f t="shared" ref="I64:J65" si="10">SUM(I65)</f>
        <v>1165.2</v>
      </c>
      <c r="J64" s="65">
        <f t="shared" si="10"/>
        <v>1138.2</v>
      </c>
      <c r="K64" s="61">
        <f t="shared" si="3"/>
        <v>97.682801235839349</v>
      </c>
    </row>
    <row r="65" spans="1:11" s="4" customFormat="1" ht="61.9" customHeight="1" x14ac:dyDescent="0.25">
      <c r="A65" s="13" t="s">
        <v>39</v>
      </c>
      <c r="B65" s="99" t="s">
        <v>158</v>
      </c>
      <c r="C65" s="136"/>
      <c r="D65" s="137"/>
      <c r="E65" s="5">
        <v>984</v>
      </c>
      <c r="F65" s="6" t="s">
        <v>114</v>
      </c>
      <c r="G65" s="6" t="s">
        <v>226</v>
      </c>
      <c r="H65" s="5"/>
      <c r="I65" s="7">
        <f t="shared" si="10"/>
        <v>1165.2</v>
      </c>
      <c r="J65" s="52">
        <f t="shared" si="10"/>
        <v>1138.2</v>
      </c>
      <c r="K65" s="59">
        <f t="shared" si="3"/>
        <v>97.682801235839349</v>
      </c>
    </row>
    <row r="66" spans="1:11" ht="18.75" customHeight="1" x14ac:dyDescent="0.25">
      <c r="A66" s="15" t="s">
        <v>40</v>
      </c>
      <c r="B66" s="152" t="s">
        <v>144</v>
      </c>
      <c r="C66" s="153"/>
      <c r="D66" s="154"/>
      <c r="E66" s="1">
        <v>984</v>
      </c>
      <c r="F66" s="2" t="s">
        <v>114</v>
      </c>
      <c r="G66" s="2" t="s">
        <v>226</v>
      </c>
      <c r="H66" s="1">
        <v>800</v>
      </c>
      <c r="I66" s="3">
        <v>1165.2</v>
      </c>
      <c r="J66" s="51">
        <v>1138.2</v>
      </c>
      <c r="K66" s="58">
        <f t="shared" si="3"/>
        <v>97.682801235839349</v>
      </c>
    </row>
    <row r="67" spans="1:11" s="23" customFormat="1" ht="19.5" customHeight="1" x14ac:dyDescent="0.25">
      <c r="A67" s="38" t="s">
        <v>41</v>
      </c>
      <c r="B67" s="135" t="s">
        <v>159</v>
      </c>
      <c r="C67" s="155"/>
      <c r="D67" s="156"/>
      <c r="E67" s="32">
        <v>984</v>
      </c>
      <c r="F67" s="33" t="s">
        <v>122</v>
      </c>
      <c r="G67" s="33"/>
      <c r="H67" s="32"/>
      <c r="I67" s="34">
        <f>SUM(I68)</f>
        <v>68607.5</v>
      </c>
      <c r="J67" s="65">
        <f>SUM(J68)</f>
        <v>68089.600000000006</v>
      </c>
      <c r="K67" s="61">
        <f t="shared" si="3"/>
        <v>99.245126261706091</v>
      </c>
    </row>
    <row r="68" spans="1:11" s="4" customFormat="1" ht="120" customHeight="1" x14ac:dyDescent="0.25">
      <c r="A68" s="13" t="s">
        <v>44</v>
      </c>
      <c r="B68" s="96" t="s">
        <v>206</v>
      </c>
      <c r="C68" s="97"/>
      <c r="D68" s="98"/>
      <c r="E68" s="5">
        <v>984</v>
      </c>
      <c r="F68" s="6" t="s">
        <v>122</v>
      </c>
      <c r="G68" s="6" t="s">
        <v>227</v>
      </c>
      <c r="H68" s="5"/>
      <c r="I68" s="7">
        <f>SUM(I69+I70)</f>
        <v>68607.5</v>
      </c>
      <c r="J68" s="52">
        <f>SUM(J69+J70)</f>
        <v>68089.600000000006</v>
      </c>
      <c r="K68" s="59">
        <f t="shared" si="3"/>
        <v>99.245126261706091</v>
      </c>
    </row>
    <row r="69" spans="1:11" ht="32.25" customHeight="1" x14ac:dyDescent="0.25">
      <c r="A69" s="15" t="s">
        <v>45</v>
      </c>
      <c r="B69" s="82" t="s">
        <v>182</v>
      </c>
      <c r="C69" s="83"/>
      <c r="D69" s="84"/>
      <c r="E69" s="1">
        <v>984</v>
      </c>
      <c r="F69" s="2" t="s">
        <v>122</v>
      </c>
      <c r="G69" s="2" t="s">
        <v>227</v>
      </c>
      <c r="H69" s="1">
        <v>200</v>
      </c>
      <c r="I69" s="3">
        <v>68591.899999999994</v>
      </c>
      <c r="J69" s="51">
        <v>68074</v>
      </c>
      <c r="K69" s="58">
        <f t="shared" si="3"/>
        <v>99.24495457918502</v>
      </c>
    </row>
    <row r="70" spans="1:11" ht="21" customHeight="1" x14ac:dyDescent="0.25">
      <c r="A70" s="15" t="s">
        <v>275</v>
      </c>
      <c r="B70" s="82" t="s">
        <v>144</v>
      </c>
      <c r="C70" s="94"/>
      <c r="D70" s="95"/>
      <c r="E70" s="1">
        <v>984</v>
      </c>
      <c r="F70" s="2" t="s">
        <v>122</v>
      </c>
      <c r="G70" s="2" t="s">
        <v>227</v>
      </c>
      <c r="H70" s="1">
        <v>800</v>
      </c>
      <c r="I70" s="3">
        <v>15.6</v>
      </c>
      <c r="J70" s="51">
        <v>15.6</v>
      </c>
      <c r="K70" s="58">
        <f t="shared" si="3"/>
        <v>100</v>
      </c>
    </row>
    <row r="71" spans="1:11" s="4" customFormat="1" ht="30.75" customHeight="1" x14ac:dyDescent="0.25">
      <c r="A71" s="38" t="s">
        <v>113</v>
      </c>
      <c r="B71" s="131" t="s">
        <v>42</v>
      </c>
      <c r="C71" s="131"/>
      <c r="D71" s="131"/>
      <c r="E71" s="32">
        <v>984</v>
      </c>
      <c r="F71" s="33" t="s">
        <v>43</v>
      </c>
      <c r="G71" s="5"/>
      <c r="H71" s="5"/>
      <c r="I71" s="34">
        <f>I72</f>
        <v>54.3</v>
      </c>
      <c r="J71" s="65">
        <f>J72</f>
        <v>54.3</v>
      </c>
      <c r="K71" s="61">
        <f t="shared" si="3"/>
        <v>100</v>
      </c>
    </row>
    <row r="72" spans="1:11" ht="47.25" customHeight="1" x14ac:dyDescent="0.25">
      <c r="A72" s="13" t="s">
        <v>142</v>
      </c>
      <c r="B72" s="88" t="s">
        <v>196</v>
      </c>
      <c r="C72" s="89"/>
      <c r="D72" s="90"/>
      <c r="E72" s="5">
        <v>984</v>
      </c>
      <c r="F72" s="6" t="s">
        <v>43</v>
      </c>
      <c r="G72" s="5">
        <v>3450000120</v>
      </c>
      <c r="H72" s="5"/>
      <c r="I72" s="7">
        <f t="shared" ref="I72:J72" si="11">SUM(I73)</f>
        <v>54.3</v>
      </c>
      <c r="J72" s="52">
        <f t="shared" si="11"/>
        <v>54.3</v>
      </c>
      <c r="K72" s="59">
        <f t="shared" si="3"/>
        <v>100</v>
      </c>
    </row>
    <row r="73" spans="1:11" s="23" customFormat="1" ht="31.5" customHeight="1" x14ac:dyDescent="0.25">
      <c r="A73" s="15" t="s">
        <v>143</v>
      </c>
      <c r="B73" s="82" t="s">
        <v>182</v>
      </c>
      <c r="C73" s="83"/>
      <c r="D73" s="84"/>
      <c r="E73" s="1">
        <v>984</v>
      </c>
      <c r="F73" s="2" t="s">
        <v>43</v>
      </c>
      <c r="G73" s="1">
        <v>3450000120</v>
      </c>
      <c r="H73" s="1">
        <v>200</v>
      </c>
      <c r="I73" s="3">
        <v>54.3</v>
      </c>
      <c r="J73" s="51">
        <v>54.3</v>
      </c>
      <c r="K73" s="58">
        <f t="shared" si="3"/>
        <v>100</v>
      </c>
    </row>
    <row r="74" spans="1:11" s="23" customFormat="1" ht="32.25" customHeight="1" x14ac:dyDescent="0.2">
      <c r="A74" s="37" t="s">
        <v>100</v>
      </c>
      <c r="B74" s="91" t="s">
        <v>96</v>
      </c>
      <c r="C74" s="92"/>
      <c r="D74" s="93"/>
      <c r="E74" s="29">
        <v>984</v>
      </c>
      <c r="F74" s="31" t="s">
        <v>99</v>
      </c>
      <c r="G74" s="29"/>
      <c r="H74" s="29"/>
      <c r="I74" s="30">
        <f>I75</f>
        <v>190943.6</v>
      </c>
      <c r="J74" s="64">
        <f>J75</f>
        <v>140333.20000000001</v>
      </c>
      <c r="K74" s="60">
        <f t="shared" ref="K74:K109" si="12">J74/I74*100</f>
        <v>73.494581646098638</v>
      </c>
    </row>
    <row r="75" spans="1:11" s="4" customFormat="1" ht="15" customHeight="1" x14ac:dyDescent="0.25">
      <c r="A75" s="37" t="s">
        <v>97</v>
      </c>
      <c r="B75" s="85" t="s">
        <v>101</v>
      </c>
      <c r="C75" s="86"/>
      <c r="D75" s="87"/>
      <c r="E75" s="29">
        <v>984</v>
      </c>
      <c r="F75" s="31" t="s">
        <v>46</v>
      </c>
      <c r="G75" s="1"/>
      <c r="H75" s="1"/>
      <c r="I75" s="30">
        <f>SUM(I76+I78+I80+I82+I84+I86+I88+I90+I92+I94)</f>
        <v>190943.6</v>
      </c>
      <c r="J75" s="64">
        <f>SUM(J76+J78+J80+J82+J84+J86+J88+J90+J92+J94)</f>
        <v>140333.20000000001</v>
      </c>
      <c r="K75" s="60">
        <f t="shared" si="12"/>
        <v>73.494581646098638</v>
      </c>
    </row>
    <row r="76" spans="1:11" s="4" customFormat="1" ht="65.25" customHeight="1" x14ac:dyDescent="0.25">
      <c r="A76" s="15" t="s">
        <v>187</v>
      </c>
      <c r="B76" s="99" t="s">
        <v>257</v>
      </c>
      <c r="C76" s="100"/>
      <c r="D76" s="101"/>
      <c r="E76" s="1">
        <v>984</v>
      </c>
      <c r="F76" s="2" t="s">
        <v>46</v>
      </c>
      <c r="G76" s="1" t="s">
        <v>249</v>
      </c>
      <c r="H76" s="1"/>
      <c r="I76" s="7">
        <f t="shared" ref="I76:J76" si="13">SUM(I77)</f>
        <v>59721.4</v>
      </c>
      <c r="J76" s="52">
        <f t="shared" si="13"/>
        <v>57175.9</v>
      </c>
      <c r="K76" s="59">
        <f t="shared" si="12"/>
        <v>95.737708761013636</v>
      </c>
    </row>
    <row r="77" spans="1:11" s="4" customFormat="1" ht="30.75" customHeight="1" x14ac:dyDescent="0.25">
      <c r="A77" s="15" t="s">
        <v>188</v>
      </c>
      <c r="B77" s="82" t="s">
        <v>182</v>
      </c>
      <c r="C77" s="83"/>
      <c r="D77" s="84"/>
      <c r="E77" s="1">
        <v>984</v>
      </c>
      <c r="F77" s="2" t="s">
        <v>46</v>
      </c>
      <c r="G77" s="1" t="s">
        <v>249</v>
      </c>
      <c r="H77" s="1">
        <v>200</v>
      </c>
      <c r="I77" s="3">
        <v>59721.4</v>
      </c>
      <c r="J77" s="51">
        <v>57175.9</v>
      </c>
      <c r="K77" s="58">
        <f t="shared" si="12"/>
        <v>95.737708761013636</v>
      </c>
    </row>
    <row r="78" spans="1:11" s="4" customFormat="1" ht="72.75" customHeight="1" x14ac:dyDescent="0.25">
      <c r="A78" s="15" t="s">
        <v>102</v>
      </c>
      <c r="B78" s="88" t="s">
        <v>197</v>
      </c>
      <c r="C78" s="89"/>
      <c r="D78" s="90"/>
      <c r="E78" s="1">
        <v>984</v>
      </c>
      <c r="F78" s="2" t="s">
        <v>46</v>
      </c>
      <c r="G78" s="1">
        <v>6000000152</v>
      </c>
      <c r="H78" s="1"/>
      <c r="I78" s="3">
        <f t="shared" ref="I78:J78" si="14">SUM(I79)</f>
        <v>94.7</v>
      </c>
      <c r="J78" s="51">
        <f t="shared" si="14"/>
        <v>0</v>
      </c>
      <c r="K78" s="58">
        <f t="shared" si="12"/>
        <v>0</v>
      </c>
    </row>
    <row r="79" spans="1:11" s="4" customFormat="1" ht="30.75" customHeight="1" x14ac:dyDescent="0.25">
      <c r="A79" s="15" t="s">
        <v>103</v>
      </c>
      <c r="B79" s="82" t="s">
        <v>182</v>
      </c>
      <c r="C79" s="83"/>
      <c r="D79" s="84"/>
      <c r="E79" s="1">
        <v>984</v>
      </c>
      <c r="F79" s="2" t="s">
        <v>46</v>
      </c>
      <c r="G79" s="1">
        <v>6000000152</v>
      </c>
      <c r="H79" s="1">
        <v>200</v>
      </c>
      <c r="I79" s="3">
        <v>94.7</v>
      </c>
      <c r="J79" s="51">
        <v>0</v>
      </c>
      <c r="K79" s="58">
        <f t="shared" si="12"/>
        <v>0</v>
      </c>
    </row>
    <row r="80" spans="1:11" s="4" customFormat="1" ht="79.150000000000006" customHeight="1" x14ac:dyDescent="0.25">
      <c r="A80" s="15" t="s">
        <v>105</v>
      </c>
      <c r="B80" s="96" t="s">
        <v>240</v>
      </c>
      <c r="C80" s="89"/>
      <c r="D80" s="90"/>
      <c r="E80" s="39">
        <v>984</v>
      </c>
      <c r="F80" s="40" t="s">
        <v>46</v>
      </c>
      <c r="G80" s="1">
        <v>6000000161</v>
      </c>
      <c r="H80" s="40"/>
      <c r="I80" s="7">
        <f>I81</f>
        <v>5718.8</v>
      </c>
      <c r="J80" s="52">
        <f>J81</f>
        <v>5434.6</v>
      </c>
      <c r="K80" s="59">
        <f t="shared" si="12"/>
        <v>95.030425963488852</v>
      </c>
    </row>
    <row r="81" spans="1:11" s="4" customFormat="1" ht="30.75" customHeight="1" x14ac:dyDescent="0.25">
      <c r="A81" s="15" t="s">
        <v>180</v>
      </c>
      <c r="B81" s="82" t="s">
        <v>182</v>
      </c>
      <c r="C81" s="83"/>
      <c r="D81" s="84"/>
      <c r="E81" s="16">
        <v>984</v>
      </c>
      <c r="F81" s="17" t="s">
        <v>46</v>
      </c>
      <c r="G81" s="1">
        <v>6000000161</v>
      </c>
      <c r="H81" s="17" t="s">
        <v>146</v>
      </c>
      <c r="I81" s="3">
        <v>5718.8</v>
      </c>
      <c r="J81" s="51">
        <v>5434.6</v>
      </c>
      <c r="K81" s="58">
        <f t="shared" si="12"/>
        <v>95.030425963488852</v>
      </c>
    </row>
    <row r="82" spans="1:11" s="4" customFormat="1" ht="113.25" customHeight="1" x14ac:dyDescent="0.25">
      <c r="A82" s="13" t="s">
        <v>106</v>
      </c>
      <c r="B82" s="110" t="s">
        <v>198</v>
      </c>
      <c r="C82" s="111"/>
      <c r="D82" s="112"/>
      <c r="E82" s="19">
        <v>984</v>
      </c>
      <c r="F82" s="14" t="s">
        <v>46</v>
      </c>
      <c r="G82" s="1">
        <v>6000000162</v>
      </c>
      <c r="H82" s="21"/>
      <c r="I82" s="22">
        <f t="shared" ref="I82:J82" si="15">SUM(I83)</f>
        <v>150</v>
      </c>
      <c r="J82" s="56">
        <f t="shared" si="15"/>
        <v>92</v>
      </c>
      <c r="K82" s="58">
        <f t="shared" si="12"/>
        <v>61.333333333333329</v>
      </c>
    </row>
    <row r="83" spans="1:11" s="4" customFormat="1" ht="30.75" customHeight="1" x14ac:dyDescent="0.25">
      <c r="A83" s="13" t="s">
        <v>107</v>
      </c>
      <c r="B83" s="82" t="s">
        <v>182</v>
      </c>
      <c r="C83" s="83"/>
      <c r="D83" s="84"/>
      <c r="E83" s="19">
        <v>984</v>
      </c>
      <c r="F83" s="14" t="s">
        <v>46</v>
      </c>
      <c r="G83" s="1">
        <v>6000000162</v>
      </c>
      <c r="H83" s="21" t="s">
        <v>146</v>
      </c>
      <c r="I83" s="22">
        <v>150</v>
      </c>
      <c r="J83" s="56">
        <v>92</v>
      </c>
      <c r="K83" s="58">
        <f t="shared" si="12"/>
        <v>61.333333333333329</v>
      </c>
    </row>
    <row r="84" spans="1:11" s="4" customFormat="1" ht="116.25" customHeight="1" x14ac:dyDescent="0.25">
      <c r="A84" s="13" t="s">
        <v>160</v>
      </c>
      <c r="B84" s="141" t="s">
        <v>235</v>
      </c>
      <c r="C84" s="111"/>
      <c r="D84" s="112"/>
      <c r="E84" s="41">
        <v>984</v>
      </c>
      <c r="F84" s="42" t="s">
        <v>46</v>
      </c>
      <c r="G84" s="42" t="s">
        <v>228</v>
      </c>
      <c r="H84" s="42"/>
      <c r="I84" s="43">
        <f>I85</f>
        <v>25916.6</v>
      </c>
      <c r="J84" s="66">
        <f>J85</f>
        <v>25093</v>
      </c>
      <c r="K84" s="59">
        <f t="shared" si="12"/>
        <v>96.822114011868848</v>
      </c>
    </row>
    <row r="85" spans="1:11" ht="31.5" customHeight="1" x14ac:dyDescent="0.25">
      <c r="A85" s="15" t="s">
        <v>161</v>
      </c>
      <c r="B85" s="82" t="s">
        <v>182</v>
      </c>
      <c r="C85" s="83"/>
      <c r="D85" s="84"/>
      <c r="E85" s="19">
        <v>984</v>
      </c>
      <c r="F85" s="14" t="s">
        <v>46</v>
      </c>
      <c r="G85" s="14" t="s">
        <v>228</v>
      </c>
      <c r="H85" s="14" t="s">
        <v>146</v>
      </c>
      <c r="I85" s="20">
        <v>25916.6</v>
      </c>
      <c r="J85" s="55">
        <v>25093</v>
      </c>
      <c r="K85" s="58">
        <f t="shared" si="12"/>
        <v>96.822114011868848</v>
      </c>
    </row>
    <row r="86" spans="1:11" s="4" customFormat="1" ht="132" customHeight="1" x14ac:dyDescent="0.25">
      <c r="A86" s="13" t="s">
        <v>162</v>
      </c>
      <c r="B86" s="141" t="s">
        <v>208</v>
      </c>
      <c r="C86" s="142"/>
      <c r="D86" s="143"/>
      <c r="E86" s="41">
        <v>984</v>
      </c>
      <c r="F86" s="42" t="s">
        <v>46</v>
      </c>
      <c r="G86" s="42" t="s">
        <v>229</v>
      </c>
      <c r="H86" s="42"/>
      <c r="I86" s="7">
        <f t="shared" ref="I86:J86" si="16">SUM(I87)</f>
        <v>756.3</v>
      </c>
      <c r="J86" s="52">
        <f t="shared" si="16"/>
        <v>756.3</v>
      </c>
      <c r="K86" s="59">
        <f t="shared" si="12"/>
        <v>100</v>
      </c>
    </row>
    <row r="87" spans="1:11" ht="33" customHeight="1" x14ac:dyDescent="0.25">
      <c r="A87" s="15" t="s">
        <v>163</v>
      </c>
      <c r="B87" s="82" t="s">
        <v>182</v>
      </c>
      <c r="C87" s="83"/>
      <c r="D87" s="84"/>
      <c r="E87" s="19">
        <v>984</v>
      </c>
      <c r="F87" s="14" t="s">
        <v>46</v>
      </c>
      <c r="G87" s="14" t="s">
        <v>229</v>
      </c>
      <c r="H87" s="14" t="s">
        <v>146</v>
      </c>
      <c r="I87" s="3">
        <v>756.3</v>
      </c>
      <c r="J87" s="51">
        <v>756.3</v>
      </c>
      <c r="K87" s="58">
        <f t="shared" si="12"/>
        <v>100</v>
      </c>
    </row>
    <row r="88" spans="1:11" ht="107.25" customHeight="1" x14ac:dyDescent="0.25">
      <c r="A88" s="13" t="s">
        <v>164</v>
      </c>
      <c r="B88" s="88" t="s">
        <v>241</v>
      </c>
      <c r="C88" s="150"/>
      <c r="D88" s="151"/>
      <c r="E88" s="5">
        <v>984</v>
      </c>
      <c r="F88" s="6" t="s">
        <v>46</v>
      </c>
      <c r="G88" s="42" t="s">
        <v>232</v>
      </c>
      <c r="H88" s="5"/>
      <c r="I88" s="7">
        <f t="shared" ref="I88:J88" si="17">SUM(I89)</f>
        <v>491.4</v>
      </c>
      <c r="J88" s="52">
        <f t="shared" si="17"/>
        <v>491</v>
      </c>
      <c r="K88" s="59">
        <f t="shared" si="12"/>
        <v>99.918599918599924</v>
      </c>
    </row>
    <row r="89" spans="1:11" ht="31.5" customHeight="1" x14ac:dyDescent="0.25">
      <c r="A89" s="13" t="s">
        <v>165</v>
      </c>
      <c r="B89" s="82" t="s">
        <v>182</v>
      </c>
      <c r="C89" s="83"/>
      <c r="D89" s="84"/>
      <c r="E89" s="1">
        <v>984</v>
      </c>
      <c r="F89" s="2" t="s">
        <v>46</v>
      </c>
      <c r="G89" s="14" t="s">
        <v>232</v>
      </c>
      <c r="H89" s="1">
        <v>200</v>
      </c>
      <c r="I89" s="3">
        <v>491.4</v>
      </c>
      <c r="J89" s="51">
        <v>491</v>
      </c>
      <c r="K89" s="58">
        <f t="shared" si="12"/>
        <v>99.918599918599924</v>
      </c>
    </row>
    <row r="90" spans="1:11" s="23" customFormat="1" ht="112.5" customHeight="1" x14ac:dyDescent="0.25">
      <c r="A90" s="13" t="s">
        <v>166</v>
      </c>
      <c r="B90" s="96" t="s">
        <v>242</v>
      </c>
      <c r="C90" s="89"/>
      <c r="D90" s="90"/>
      <c r="E90" s="39">
        <v>984</v>
      </c>
      <c r="F90" s="40" t="s">
        <v>46</v>
      </c>
      <c r="G90" s="42" t="s">
        <v>230</v>
      </c>
      <c r="H90" s="40"/>
      <c r="I90" s="7">
        <f t="shared" ref="I90:J90" si="18">SUM(I91)</f>
        <v>1528</v>
      </c>
      <c r="J90" s="52">
        <f t="shared" si="18"/>
        <v>1261</v>
      </c>
      <c r="K90" s="59">
        <f t="shared" si="12"/>
        <v>82.526178010471213</v>
      </c>
    </row>
    <row r="91" spans="1:11" s="4" customFormat="1" ht="33" customHeight="1" x14ac:dyDescent="0.25">
      <c r="A91" s="15" t="s">
        <v>167</v>
      </c>
      <c r="B91" s="82" t="s">
        <v>182</v>
      </c>
      <c r="C91" s="83"/>
      <c r="D91" s="84"/>
      <c r="E91" s="16">
        <v>984</v>
      </c>
      <c r="F91" s="17" t="s">
        <v>46</v>
      </c>
      <c r="G91" s="14" t="s">
        <v>230</v>
      </c>
      <c r="H91" s="17" t="s">
        <v>146</v>
      </c>
      <c r="I91" s="3">
        <v>1528</v>
      </c>
      <c r="J91" s="51">
        <v>1261</v>
      </c>
      <c r="K91" s="58">
        <f t="shared" si="12"/>
        <v>82.526178010471213</v>
      </c>
    </row>
    <row r="92" spans="1:11" ht="129" customHeight="1" x14ac:dyDescent="0.25">
      <c r="A92" s="13" t="s">
        <v>168</v>
      </c>
      <c r="B92" s="88" t="s">
        <v>238</v>
      </c>
      <c r="C92" s="89"/>
      <c r="D92" s="90"/>
      <c r="E92" s="44">
        <v>984</v>
      </c>
      <c r="F92" s="45" t="s">
        <v>46</v>
      </c>
      <c r="G92" s="42" t="s">
        <v>231</v>
      </c>
      <c r="H92" s="45"/>
      <c r="I92" s="24">
        <f t="shared" ref="I92:J92" si="19">SUM(I93)</f>
        <v>12316</v>
      </c>
      <c r="J92" s="57">
        <f t="shared" si="19"/>
        <v>11672.3</v>
      </c>
      <c r="K92" s="59">
        <f t="shared" si="12"/>
        <v>94.773465410847663</v>
      </c>
    </row>
    <row r="93" spans="1:11" s="4" customFormat="1" ht="34.5" customHeight="1" x14ac:dyDescent="0.25">
      <c r="A93" s="13" t="s">
        <v>169</v>
      </c>
      <c r="B93" s="82" t="s">
        <v>182</v>
      </c>
      <c r="C93" s="83"/>
      <c r="D93" s="84"/>
      <c r="E93" s="46">
        <v>984</v>
      </c>
      <c r="F93" s="18" t="s">
        <v>46</v>
      </c>
      <c r="G93" s="14" t="s">
        <v>231</v>
      </c>
      <c r="H93" s="18" t="s">
        <v>146</v>
      </c>
      <c r="I93" s="9">
        <v>12316</v>
      </c>
      <c r="J93" s="53">
        <v>11672.3</v>
      </c>
      <c r="K93" s="58">
        <f t="shared" si="12"/>
        <v>94.773465410847663</v>
      </c>
    </row>
    <row r="94" spans="1:11" s="4" customFormat="1" ht="69.75" customHeight="1" x14ac:dyDescent="0.25">
      <c r="A94" s="13" t="s">
        <v>170</v>
      </c>
      <c r="B94" s="88" t="s">
        <v>267</v>
      </c>
      <c r="C94" s="89"/>
      <c r="D94" s="90"/>
      <c r="E94" s="5">
        <v>984</v>
      </c>
      <c r="F94" s="6" t="s">
        <v>46</v>
      </c>
      <c r="G94" s="42" t="s">
        <v>233</v>
      </c>
      <c r="H94" s="5"/>
      <c r="I94" s="7">
        <f>SUM(I95+I96)</f>
        <v>84250.400000000009</v>
      </c>
      <c r="J94" s="52">
        <f>SUM(J95+J96)</f>
        <v>38357.100000000006</v>
      </c>
      <c r="K94" s="59">
        <f t="shared" si="12"/>
        <v>45.527498979233336</v>
      </c>
    </row>
    <row r="95" spans="1:11" ht="31.5" customHeight="1" x14ac:dyDescent="0.25">
      <c r="A95" s="13" t="s">
        <v>171</v>
      </c>
      <c r="B95" s="82" t="s">
        <v>182</v>
      </c>
      <c r="C95" s="83"/>
      <c r="D95" s="84"/>
      <c r="E95" s="1">
        <v>984</v>
      </c>
      <c r="F95" s="2" t="s">
        <v>46</v>
      </c>
      <c r="G95" s="14" t="s">
        <v>233</v>
      </c>
      <c r="H95" s="1">
        <v>200</v>
      </c>
      <c r="I95" s="3">
        <v>78346.100000000006</v>
      </c>
      <c r="J95" s="51">
        <v>33950.800000000003</v>
      </c>
      <c r="K95" s="58">
        <f t="shared" si="12"/>
        <v>43.334384225889991</v>
      </c>
    </row>
    <row r="96" spans="1:11" ht="20.25" customHeight="1" x14ac:dyDescent="0.25">
      <c r="A96" s="13" t="s">
        <v>274</v>
      </c>
      <c r="B96" s="82" t="s">
        <v>144</v>
      </c>
      <c r="C96" s="108"/>
      <c r="D96" s="109"/>
      <c r="E96" s="1">
        <v>984</v>
      </c>
      <c r="F96" s="2" t="s">
        <v>46</v>
      </c>
      <c r="G96" s="14" t="s">
        <v>233</v>
      </c>
      <c r="H96" s="1">
        <v>800</v>
      </c>
      <c r="I96" s="3">
        <v>5904.3</v>
      </c>
      <c r="J96" s="51">
        <v>4406.3</v>
      </c>
      <c r="K96" s="58">
        <f t="shared" si="12"/>
        <v>74.62866046779466</v>
      </c>
    </row>
    <row r="97" spans="1:11" ht="18" customHeight="1" x14ac:dyDescent="0.25">
      <c r="A97" s="37" t="s">
        <v>47</v>
      </c>
      <c r="B97" s="85" t="s">
        <v>48</v>
      </c>
      <c r="C97" s="86"/>
      <c r="D97" s="87"/>
      <c r="E97" s="29">
        <v>984</v>
      </c>
      <c r="F97" s="31" t="s">
        <v>49</v>
      </c>
      <c r="G97" s="1"/>
      <c r="H97" s="1"/>
      <c r="I97" s="30">
        <f t="shared" ref="I97:J98" si="20">I98</f>
        <v>320.8</v>
      </c>
      <c r="J97" s="64">
        <f t="shared" si="20"/>
        <v>320.60000000000002</v>
      </c>
      <c r="K97" s="60">
        <f t="shared" si="12"/>
        <v>99.937655860349125</v>
      </c>
    </row>
    <row r="98" spans="1:11" s="4" customFormat="1" ht="34.5" customHeight="1" x14ac:dyDescent="0.25">
      <c r="A98" s="38" t="s">
        <v>50</v>
      </c>
      <c r="B98" s="79" t="s">
        <v>51</v>
      </c>
      <c r="C98" s="80"/>
      <c r="D98" s="81"/>
      <c r="E98" s="32">
        <v>984</v>
      </c>
      <c r="F98" s="33" t="s">
        <v>52</v>
      </c>
      <c r="G98" s="5"/>
      <c r="H98" s="5"/>
      <c r="I98" s="34">
        <f t="shared" si="20"/>
        <v>320.8</v>
      </c>
      <c r="J98" s="65">
        <f t="shared" si="20"/>
        <v>320.60000000000002</v>
      </c>
      <c r="K98" s="61">
        <f t="shared" si="12"/>
        <v>99.937655860349125</v>
      </c>
    </row>
    <row r="99" spans="1:11" ht="80.25" customHeight="1" x14ac:dyDescent="0.25">
      <c r="A99" s="13" t="s">
        <v>53</v>
      </c>
      <c r="B99" s="88" t="s">
        <v>239</v>
      </c>
      <c r="C99" s="89"/>
      <c r="D99" s="90"/>
      <c r="E99" s="5">
        <v>984</v>
      </c>
      <c r="F99" s="6" t="s">
        <v>52</v>
      </c>
      <c r="G99" s="5">
        <v>4100000170</v>
      </c>
      <c r="H99" s="5"/>
      <c r="I99" s="7">
        <f t="shared" ref="I99:J99" si="21">SUM(I100)</f>
        <v>320.8</v>
      </c>
      <c r="J99" s="52">
        <f t="shared" si="21"/>
        <v>320.60000000000002</v>
      </c>
      <c r="K99" s="59">
        <f t="shared" si="12"/>
        <v>99.937655860349125</v>
      </c>
    </row>
    <row r="100" spans="1:11" s="4" customFormat="1" ht="31.15" customHeight="1" x14ac:dyDescent="0.25">
      <c r="A100" s="15" t="s">
        <v>54</v>
      </c>
      <c r="B100" s="82" t="s">
        <v>182</v>
      </c>
      <c r="C100" s="83"/>
      <c r="D100" s="84"/>
      <c r="E100" s="1">
        <v>984</v>
      </c>
      <c r="F100" s="2" t="s">
        <v>52</v>
      </c>
      <c r="G100" s="5">
        <v>4100000170</v>
      </c>
      <c r="H100" s="1">
        <v>200</v>
      </c>
      <c r="I100" s="3">
        <v>320.8</v>
      </c>
      <c r="J100" s="51">
        <v>320.60000000000002</v>
      </c>
      <c r="K100" s="58">
        <f t="shared" si="12"/>
        <v>99.937655860349125</v>
      </c>
    </row>
    <row r="101" spans="1:11" ht="17.25" customHeight="1" x14ac:dyDescent="0.25">
      <c r="A101" s="29" t="s">
        <v>55</v>
      </c>
      <c r="B101" s="102" t="s">
        <v>56</v>
      </c>
      <c r="C101" s="103"/>
      <c r="D101" s="104"/>
      <c r="E101" s="29">
        <v>984</v>
      </c>
      <c r="F101" s="31" t="s">
        <v>57</v>
      </c>
      <c r="G101" s="29"/>
      <c r="H101" s="29"/>
      <c r="I101" s="30">
        <f>SUM(I102+I105)</f>
        <v>6559.2</v>
      </c>
      <c r="J101" s="64">
        <f>SUM(J102+J105)</f>
        <v>6492.9</v>
      </c>
      <c r="K101" s="58">
        <f t="shared" si="12"/>
        <v>98.989206000731784</v>
      </c>
    </row>
    <row r="102" spans="1:11" ht="30.75" customHeight="1" x14ac:dyDescent="0.25">
      <c r="A102" s="32" t="s">
        <v>58</v>
      </c>
      <c r="B102" s="105" t="s">
        <v>128</v>
      </c>
      <c r="C102" s="106"/>
      <c r="D102" s="107"/>
      <c r="E102" s="32">
        <v>984</v>
      </c>
      <c r="F102" s="33" t="s">
        <v>127</v>
      </c>
      <c r="G102" s="32"/>
      <c r="H102" s="32"/>
      <c r="I102" s="34">
        <f>I103</f>
        <v>232.5</v>
      </c>
      <c r="J102" s="65">
        <f>J103</f>
        <v>189.4</v>
      </c>
      <c r="K102" s="59">
        <f t="shared" si="12"/>
        <v>81.462365591397855</v>
      </c>
    </row>
    <row r="103" spans="1:11" s="4" customFormat="1" ht="168.75" customHeight="1" x14ac:dyDescent="0.25">
      <c r="A103" s="5" t="s">
        <v>61</v>
      </c>
      <c r="B103" s="110" t="s">
        <v>199</v>
      </c>
      <c r="C103" s="111"/>
      <c r="D103" s="112"/>
      <c r="E103" s="5">
        <v>984</v>
      </c>
      <c r="F103" s="6" t="s">
        <v>127</v>
      </c>
      <c r="G103" s="5">
        <v>4280000180</v>
      </c>
      <c r="H103" s="5"/>
      <c r="I103" s="7">
        <f>I104</f>
        <v>232.5</v>
      </c>
      <c r="J103" s="52">
        <f>J104</f>
        <v>189.4</v>
      </c>
      <c r="K103" s="59">
        <f t="shared" si="12"/>
        <v>81.462365591397855</v>
      </c>
    </row>
    <row r="104" spans="1:11" s="4" customFormat="1" ht="31.5" customHeight="1" x14ac:dyDescent="0.25">
      <c r="A104" s="1" t="s">
        <v>62</v>
      </c>
      <c r="B104" s="82" t="s">
        <v>182</v>
      </c>
      <c r="C104" s="83"/>
      <c r="D104" s="84"/>
      <c r="E104" s="1">
        <v>984</v>
      </c>
      <c r="F104" s="2" t="s">
        <v>127</v>
      </c>
      <c r="G104" s="1">
        <v>4280000180</v>
      </c>
      <c r="H104" s="1">
        <v>200</v>
      </c>
      <c r="I104" s="3">
        <v>232.5</v>
      </c>
      <c r="J104" s="51">
        <v>189.4</v>
      </c>
      <c r="K104" s="58">
        <f t="shared" si="12"/>
        <v>81.462365591397855</v>
      </c>
    </row>
    <row r="105" spans="1:11" ht="19.5" customHeight="1" x14ac:dyDescent="0.25">
      <c r="A105" s="47" t="s">
        <v>129</v>
      </c>
      <c r="B105" s="79" t="s">
        <v>59</v>
      </c>
      <c r="C105" s="80"/>
      <c r="D105" s="81"/>
      <c r="E105" s="32">
        <v>984</v>
      </c>
      <c r="F105" s="33" t="s">
        <v>60</v>
      </c>
      <c r="G105" s="32"/>
      <c r="H105" s="32"/>
      <c r="I105" s="34">
        <f>SUM(I106+I108+I110+I112)</f>
        <v>6326.7</v>
      </c>
      <c r="J105" s="65">
        <f>SUM(J106+J108+J110+J112)</f>
        <v>6303.5</v>
      </c>
      <c r="K105" s="61">
        <f t="shared" si="12"/>
        <v>99.633300140673654</v>
      </c>
    </row>
    <row r="106" spans="1:11" ht="71.25" customHeight="1" x14ac:dyDescent="0.25">
      <c r="A106" s="5" t="s">
        <v>130</v>
      </c>
      <c r="B106" s="88" t="s">
        <v>237</v>
      </c>
      <c r="C106" s="89"/>
      <c r="D106" s="90"/>
      <c r="E106" s="5">
        <v>984</v>
      </c>
      <c r="F106" s="6" t="s">
        <v>60</v>
      </c>
      <c r="G106" s="1">
        <v>7950000190</v>
      </c>
      <c r="H106" s="5"/>
      <c r="I106" s="7">
        <f>I107</f>
        <v>444.2</v>
      </c>
      <c r="J106" s="52">
        <f>J107</f>
        <v>444.1</v>
      </c>
      <c r="K106" s="59">
        <f t="shared" si="12"/>
        <v>99.977487618190011</v>
      </c>
    </row>
    <row r="107" spans="1:11" ht="32.25" customHeight="1" x14ac:dyDescent="0.25">
      <c r="A107" s="1" t="s">
        <v>131</v>
      </c>
      <c r="B107" s="82" t="s">
        <v>182</v>
      </c>
      <c r="C107" s="83"/>
      <c r="D107" s="84"/>
      <c r="E107" s="1">
        <v>984</v>
      </c>
      <c r="F107" s="2" t="s">
        <v>60</v>
      </c>
      <c r="G107" s="1">
        <v>7950000190</v>
      </c>
      <c r="H107" s="1">
        <v>200</v>
      </c>
      <c r="I107" s="3">
        <v>444.2</v>
      </c>
      <c r="J107" s="51">
        <v>444.1</v>
      </c>
      <c r="K107" s="58">
        <f t="shared" si="12"/>
        <v>99.977487618190011</v>
      </c>
    </row>
    <row r="108" spans="1:11" ht="86.25" customHeight="1" x14ac:dyDescent="0.25">
      <c r="A108" s="5" t="s">
        <v>132</v>
      </c>
      <c r="B108" s="88" t="s">
        <v>203</v>
      </c>
      <c r="C108" s="89"/>
      <c r="D108" s="90"/>
      <c r="E108" s="5">
        <v>984</v>
      </c>
      <c r="F108" s="6" t="s">
        <v>60</v>
      </c>
      <c r="G108" s="5">
        <v>7950000490</v>
      </c>
      <c r="H108" s="32"/>
      <c r="I108" s="7">
        <f t="shared" ref="I108:J108" si="22">SUM(I109)</f>
        <v>339</v>
      </c>
      <c r="J108" s="52">
        <f t="shared" si="22"/>
        <v>339</v>
      </c>
      <c r="K108" s="59">
        <f t="shared" si="12"/>
        <v>100</v>
      </c>
    </row>
    <row r="109" spans="1:11" ht="33.75" customHeight="1" x14ac:dyDescent="0.25">
      <c r="A109" s="5" t="s">
        <v>133</v>
      </c>
      <c r="B109" s="82" t="s">
        <v>182</v>
      </c>
      <c r="C109" s="83"/>
      <c r="D109" s="84"/>
      <c r="E109" s="1">
        <v>984</v>
      </c>
      <c r="F109" s="2" t="s">
        <v>60</v>
      </c>
      <c r="G109" s="1">
        <v>7950000490</v>
      </c>
      <c r="H109" s="1">
        <v>200</v>
      </c>
      <c r="I109" s="3">
        <v>339</v>
      </c>
      <c r="J109" s="51">
        <v>339</v>
      </c>
      <c r="K109" s="58">
        <f t="shared" si="12"/>
        <v>100</v>
      </c>
    </row>
    <row r="110" spans="1:11" ht="126.75" customHeight="1" x14ac:dyDescent="0.25">
      <c r="A110" s="5" t="s">
        <v>134</v>
      </c>
      <c r="B110" s="88" t="s">
        <v>236</v>
      </c>
      <c r="C110" s="89"/>
      <c r="D110" s="90"/>
      <c r="E110" s="5">
        <v>984</v>
      </c>
      <c r="F110" s="6" t="s">
        <v>60</v>
      </c>
      <c r="G110" s="1">
        <v>7950000530</v>
      </c>
      <c r="H110" s="5"/>
      <c r="I110" s="7">
        <f t="shared" ref="I110:J110" si="23">SUM(I111)</f>
        <v>280.5</v>
      </c>
      <c r="J110" s="52">
        <f t="shared" si="23"/>
        <v>280.5</v>
      </c>
      <c r="K110" s="59">
        <f t="shared" ref="K110:K143" si="24">J110/I110*100</f>
        <v>100</v>
      </c>
    </row>
    <row r="111" spans="1:11" ht="33.75" customHeight="1" x14ac:dyDescent="0.25">
      <c r="A111" s="1" t="s">
        <v>135</v>
      </c>
      <c r="B111" s="82" t="s">
        <v>182</v>
      </c>
      <c r="C111" s="83"/>
      <c r="D111" s="84"/>
      <c r="E111" s="1">
        <v>984</v>
      </c>
      <c r="F111" s="2" t="s">
        <v>60</v>
      </c>
      <c r="G111" s="1">
        <v>7950000530</v>
      </c>
      <c r="H111" s="1">
        <v>200</v>
      </c>
      <c r="I111" s="3">
        <v>280.5</v>
      </c>
      <c r="J111" s="51">
        <v>280.5</v>
      </c>
      <c r="K111" s="58">
        <f t="shared" si="24"/>
        <v>100</v>
      </c>
    </row>
    <row r="112" spans="1:11" ht="79.5" customHeight="1" x14ac:dyDescent="0.25">
      <c r="A112" s="5" t="s">
        <v>200</v>
      </c>
      <c r="B112" s="88" t="s">
        <v>209</v>
      </c>
      <c r="C112" s="89"/>
      <c r="D112" s="90"/>
      <c r="E112" s="5">
        <v>984</v>
      </c>
      <c r="F112" s="6" t="s">
        <v>60</v>
      </c>
      <c r="G112" s="1">
        <v>7950000560</v>
      </c>
      <c r="H112" s="5"/>
      <c r="I112" s="7">
        <f t="shared" ref="I112:J112" si="25">SUM(I113)</f>
        <v>5263</v>
      </c>
      <c r="J112" s="52">
        <f t="shared" si="25"/>
        <v>5239.8999999999996</v>
      </c>
      <c r="K112" s="59">
        <f t="shared" si="24"/>
        <v>99.561086832604971</v>
      </c>
    </row>
    <row r="113" spans="1:11" s="4" customFormat="1" ht="30.75" customHeight="1" x14ac:dyDescent="0.25">
      <c r="A113" s="1" t="s">
        <v>201</v>
      </c>
      <c r="B113" s="82" t="s">
        <v>182</v>
      </c>
      <c r="C113" s="83"/>
      <c r="D113" s="84"/>
      <c r="E113" s="1">
        <v>984</v>
      </c>
      <c r="F113" s="2" t="s">
        <v>60</v>
      </c>
      <c r="G113" s="1">
        <v>7950000560</v>
      </c>
      <c r="H113" s="1">
        <v>200</v>
      </c>
      <c r="I113" s="3">
        <v>5263</v>
      </c>
      <c r="J113" s="51">
        <v>5239.8999999999996</v>
      </c>
      <c r="K113" s="58">
        <f t="shared" si="24"/>
        <v>99.561086832604971</v>
      </c>
    </row>
    <row r="114" spans="1:11" ht="17.25" customHeight="1" x14ac:dyDescent="0.25">
      <c r="A114" s="29" t="s">
        <v>63</v>
      </c>
      <c r="B114" s="129" t="s">
        <v>263</v>
      </c>
      <c r="C114" s="129"/>
      <c r="D114" s="129"/>
      <c r="E114" s="29">
        <v>984</v>
      </c>
      <c r="F114" s="31" t="s">
        <v>64</v>
      </c>
      <c r="G114" s="29"/>
      <c r="H114" s="1"/>
      <c r="I114" s="30">
        <f>I115</f>
        <v>20746.899999999998</v>
      </c>
      <c r="J114" s="64">
        <f>J115</f>
        <v>20743.5</v>
      </c>
      <c r="K114" s="60">
        <f t="shared" si="24"/>
        <v>99.983612009505038</v>
      </c>
    </row>
    <row r="115" spans="1:11" ht="16.5" customHeight="1" x14ac:dyDescent="0.25">
      <c r="A115" s="5" t="s">
        <v>65</v>
      </c>
      <c r="B115" s="130" t="s">
        <v>66</v>
      </c>
      <c r="C115" s="130"/>
      <c r="D115" s="130"/>
      <c r="E115" s="32">
        <v>984</v>
      </c>
      <c r="F115" s="33" t="s">
        <v>67</v>
      </c>
      <c r="G115" s="5"/>
      <c r="H115" s="5"/>
      <c r="I115" s="34">
        <f>SUM(I116+I119+I121+I123)</f>
        <v>20746.899999999998</v>
      </c>
      <c r="J115" s="65">
        <f>SUM(J116+J119+J121+J123)</f>
        <v>20743.5</v>
      </c>
      <c r="K115" s="61">
        <f t="shared" si="24"/>
        <v>99.983612009505038</v>
      </c>
    </row>
    <row r="116" spans="1:11" s="8" customFormat="1" ht="82.5" customHeight="1" x14ac:dyDescent="0.25">
      <c r="A116" s="5" t="s">
        <v>68</v>
      </c>
      <c r="B116" s="113" t="s">
        <v>183</v>
      </c>
      <c r="C116" s="113"/>
      <c r="D116" s="113"/>
      <c r="E116" s="5">
        <v>984</v>
      </c>
      <c r="F116" s="6" t="s">
        <v>67</v>
      </c>
      <c r="G116" s="5">
        <v>4500000462</v>
      </c>
      <c r="H116" s="5"/>
      <c r="I116" s="7">
        <f>SUM(I117+I118)</f>
        <v>10520.1</v>
      </c>
      <c r="J116" s="52">
        <f>SUM(J117+J118)</f>
        <v>10517</v>
      </c>
      <c r="K116" s="59">
        <f t="shared" si="24"/>
        <v>99.970532599500004</v>
      </c>
    </row>
    <row r="117" spans="1:11" s="10" customFormat="1" ht="86.45" customHeight="1" x14ac:dyDescent="0.25">
      <c r="A117" s="1" t="s">
        <v>69</v>
      </c>
      <c r="B117" s="82" t="s">
        <v>147</v>
      </c>
      <c r="C117" s="83"/>
      <c r="D117" s="84"/>
      <c r="E117" s="1">
        <v>984</v>
      </c>
      <c r="F117" s="2" t="s">
        <v>67</v>
      </c>
      <c r="G117" s="1">
        <v>4500000462</v>
      </c>
      <c r="H117" s="2" t="s">
        <v>149</v>
      </c>
      <c r="I117" s="9">
        <v>6613.2</v>
      </c>
      <c r="J117" s="53">
        <v>6610.4</v>
      </c>
      <c r="K117" s="58">
        <f t="shared" si="24"/>
        <v>99.957660436702341</v>
      </c>
    </row>
    <row r="118" spans="1:11" s="12" customFormat="1" ht="33" customHeight="1" x14ac:dyDescent="0.25">
      <c r="A118" s="1" t="s">
        <v>123</v>
      </c>
      <c r="B118" s="82" t="s">
        <v>182</v>
      </c>
      <c r="C118" s="83"/>
      <c r="D118" s="84"/>
      <c r="E118" s="1">
        <v>984</v>
      </c>
      <c r="F118" s="2" t="s">
        <v>67</v>
      </c>
      <c r="G118" s="1">
        <v>4500000462</v>
      </c>
      <c r="H118" s="2" t="s">
        <v>146</v>
      </c>
      <c r="I118" s="9">
        <v>3906.9</v>
      </c>
      <c r="J118" s="53">
        <v>3906.6</v>
      </c>
      <c r="K118" s="58">
        <f t="shared" si="24"/>
        <v>99.992321277739379</v>
      </c>
    </row>
    <row r="119" spans="1:11" s="4" customFormat="1" ht="79.5" customHeight="1" x14ac:dyDescent="0.25">
      <c r="A119" s="5" t="s">
        <v>70</v>
      </c>
      <c r="B119" s="113" t="s">
        <v>210</v>
      </c>
      <c r="C119" s="113"/>
      <c r="D119" s="113"/>
      <c r="E119" s="5">
        <v>984</v>
      </c>
      <c r="F119" s="6" t="s">
        <v>67</v>
      </c>
      <c r="G119" s="5">
        <v>7950000200</v>
      </c>
      <c r="H119" s="5"/>
      <c r="I119" s="7">
        <f t="shared" ref="I119:J119" si="26">SUM(I120)</f>
        <v>6264.7</v>
      </c>
      <c r="J119" s="52">
        <f t="shared" si="26"/>
        <v>6264.5</v>
      </c>
      <c r="K119" s="59">
        <f t="shared" si="24"/>
        <v>99.996807508739451</v>
      </c>
    </row>
    <row r="120" spans="1:11" s="4" customFormat="1" ht="32.25" customHeight="1" x14ac:dyDescent="0.25">
      <c r="A120" s="1" t="s">
        <v>71</v>
      </c>
      <c r="B120" s="82" t="s">
        <v>182</v>
      </c>
      <c r="C120" s="83"/>
      <c r="D120" s="84"/>
      <c r="E120" s="1">
        <v>984</v>
      </c>
      <c r="F120" s="2" t="s">
        <v>67</v>
      </c>
      <c r="G120" s="1">
        <v>7950000200</v>
      </c>
      <c r="H120" s="1">
        <v>200</v>
      </c>
      <c r="I120" s="3">
        <v>6264.7</v>
      </c>
      <c r="J120" s="51">
        <v>6264.5</v>
      </c>
      <c r="K120" s="58">
        <f t="shared" si="24"/>
        <v>99.996807508739451</v>
      </c>
    </row>
    <row r="121" spans="1:11" ht="93" customHeight="1" x14ac:dyDescent="0.25">
      <c r="A121" s="5" t="s">
        <v>72</v>
      </c>
      <c r="B121" s="88" t="s">
        <v>211</v>
      </c>
      <c r="C121" s="89"/>
      <c r="D121" s="90"/>
      <c r="E121" s="5">
        <v>984</v>
      </c>
      <c r="F121" s="6" t="s">
        <v>67</v>
      </c>
      <c r="G121" s="5">
        <v>7950000210</v>
      </c>
      <c r="H121" s="5"/>
      <c r="I121" s="7">
        <f t="shared" ref="I121:J121" si="27">SUM(I122)</f>
        <v>853.3</v>
      </c>
      <c r="J121" s="52">
        <f t="shared" si="27"/>
        <v>853.2</v>
      </c>
      <c r="K121" s="59">
        <f t="shared" si="24"/>
        <v>99.988280792218447</v>
      </c>
    </row>
    <row r="122" spans="1:11" s="4" customFormat="1" ht="32.25" customHeight="1" x14ac:dyDescent="0.25">
      <c r="A122" s="1" t="s">
        <v>73</v>
      </c>
      <c r="B122" s="82" t="s">
        <v>182</v>
      </c>
      <c r="C122" s="83"/>
      <c r="D122" s="84"/>
      <c r="E122" s="1">
        <v>984</v>
      </c>
      <c r="F122" s="2" t="s">
        <v>67</v>
      </c>
      <c r="G122" s="1">
        <v>7950000210</v>
      </c>
      <c r="H122" s="1">
        <v>200</v>
      </c>
      <c r="I122" s="3">
        <v>853.3</v>
      </c>
      <c r="J122" s="51">
        <v>853.2</v>
      </c>
      <c r="K122" s="58">
        <f t="shared" si="24"/>
        <v>99.988280792218447</v>
      </c>
    </row>
    <row r="123" spans="1:11" ht="93.75" customHeight="1" x14ac:dyDescent="0.25">
      <c r="A123" s="5" t="s">
        <v>136</v>
      </c>
      <c r="B123" s="88" t="s">
        <v>209</v>
      </c>
      <c r="C123" s="89"/>
      <c r="D123" s="90"/>
      <c r="E123" s="5">
        <v>984</v>
      </c>
      <c r="F123" s="6" t="s">
        <v>67</v>
      </c>
      <c r="G123" s="5">
        <v>7950000560</v>
      </c>
      <c r="H123" s="5"/>
      <c r="I123" s="7">
        <f t="shared" ref="I123:J123" si="28">SUM(I124)</f>
        <v>3108.8</v>
      </c>
      <c r="J123" s="52">
        <f t="shared" si="28"/>
        <v>3108.8</v>
      </c>
      <c r="K123" s="59">
        <f t="shared" si="24"/>
        <v>100</v>
      </c>
    </row>
    <row r="124" spans="1:11" ht="32.25" customHeight="1" x14ac:dyDescent="0.25">
      <c r="A124" s="1" t="s">
        <v>137</v>
      </c>
      <c r="B124" s="82" t="s">
        <v>182</v>
      </c>
      <c r="C124" s="83"/>
      <c r="D124" s="84"/>
      <c r="E124" s="1">
        <v>984</v>
      </c>
      <c r="F124" s="2" t="s">
        <v>67</v>
      </c>
      <c r="G124" s="1">
        <v>7950000560</v>
      </c>
      <c r="H124" s="1">
        <v>200</v>
      </c>
      <c r="I124" s="3">
        <v>3108.8</v>
      </c>
      <c r="J124" s="51">
        <v>3108.8</v>
      </c>
      <c r="K124" s="58">
        <f t="shared" si="24"/>
        <v>100</v>
      </c>
    </row>
    <row r="125" spans="1:11" s="4" customFormat="1" ht="18.75" customHeight="1" x14ac:dyDescent="0.25">
      <c r="A125" s="29" t="s">
        <v>74</v>
      </c>
      <c r="B125" s="85" t="s">
        <v>75</v>
      </c>
      <c r="C125" s="86"/>
      <c r="D125" s="87"/>
      <c r="E125" s="29">
        <v>984</v>
      </c>
      <c r="F125" s="29">
        <v>1000</v>
      </c>
      <c r="G125" s="29"/>
      <c r="H125" s="29"/>
      <c r="I125" s="30">
        <f>SUM(I126+I129)</f>
        <v>20587.899999999998</v>
      </c>
      <c r="J125" s="64">
        <f>SUM(J126+J129)</f>
        <v>20176.2</v>
      </c>
      <c r="K125" s="60">
        <f t="shared" si="24"/>
        <v>98.000281718873723</v>
      </c>
    </row>
    <row r="126" spans="1:11" ht="19.5" customHeight="1" x14ac:dyDescent="0.25">
      <c r="A126" s="32" t="s">
        <v>76</v>
      </c>
      <c r="B126" s="102" t="s">
        <v>98</v>
      </c>
      <c r="C126" s="103"/>
      <c r="D126" s="104"/>
      <c r="E126" s="32">
        <v>984</v>
      </c>
      <c r="F126" s="32">
        <v>1003</v>
      </c>
      <c r="G126" s="32"/>
      <c r="H126" s="32"/>
      <c r="I126" s="34">
        <f>I127</f>
        <v>770.8</v>
      </c>
      <c r="J126" s="65">
        <f>J127</f>
        <v>770.7</v>
      </c>
      <c r="K126" s="61">
        <f t="shared" si="24"/>
        <v>99.987026466009354</v>
      </c>
    </row>
    <row r="127" spans="1:11" s="4" customFormat="1" ht="167.45" customHeight="1" x14ac:dyDescent="0.25">
      <c r="A127" s="5" t="s">
        <v>78</v>
      </c>
      <c r="B127" s="110" t="s">
        <v>104</v>
      </c>
      <c r="C127" s="111"/>
      <c r="D127" s="112"/>
      <c r="E127" s="5">
        <v>984</v>
      </c>
      <c r="F127" s="5">
        <v>1003</v>
      </c>
      <c r="G127" s="5">
        <v>5050000230</v>
      </c>
      <c r="H127" s="5"/>
      <c r="I127" s="7">
        <f t="shared" ref="I127:J127" si="29">SUM(I128)</f>
        <v>770.8</v>
      </c>
      <c r="J127" s="52">
        <f t="shared" si="29"/>
        <v>770.7</v>
      </c>
      <c r="K127" s="59">
        <f t="shared" si="24"/>
        <v>99.987026466009354</v>
      </c>
    </row>
    <row r="128" spans="1:11" s="4" customFormat="1" ht="31.5" customHeight="1" x14ac:dyDescent="0.25">
      <c r="A128" s="1" t="s">
        <v>79</v>
      </c>
      <c r="B128" s="114" t="s">
        <v>264</v>
      </c>
      <c r="C128" s="115"/>
      <c r="D128" s="116"/>
      <c r="E128" s="1">
        <v>984</v>
      </c>
      <c r="F128" s="1">
        <v>1003</v>
      </c>
      <c r="G128" s="1">
        <v>5050000230</v>
      </c>
      <c r="H128" s="2" t="s">
        <v>150</v>
      </c>
      <c r="I128" s="3">
        <v>770.8</v>
      </c>
      <c r="J128" s="51">
        <v>770.7</v>
      </c>
      <c r="K128" s="58">
        <f t="shared" si="24"/>
        <v>99.987026466009354</v>
      </c>
    </row>
    <row r="129" spans="1:11" s="4" customFormat="1" ht="15.6" customHeight="1" x14ac:dyDescent="0.25">
      <c r="A129" s="32" t="s">
        <v>108</v>
      </c>
      <c r="B129" s="117" t="s">
        <v>77</v>
      </c>
      <c r="C129" s="118"/>
      <c r="D129" s="119"/>
      <c r="E129" s="32">
        <v>984</v>
      </c>
      <c r="F129" s="32">
        <v>1004</v>
      </c>
      <c r="G129" s="5"/>
      <c r="H129" s="5"/>
      <c r="I129" s="34">
        <f>SUM(I130+I132)</f>
        <v>19817.099999999999</v>
      </c>
      <c r="J129" s="65">
        <f>SUM(J130+J132)</f>
        <v>19405.5</v>
      </c>
      <c r="K129" s="61">
        <f t="shared" si="24"/>
        <v>97.923005888853581</v>
      </c>
    </row>
    <row r="130" spans="1:11" s="4" customFormat="1" ht="80.25" customHeight="1" x14ac:dyDescent="0.25">
      <c r="A130" s="5" t="s">
        <v>109</v>
      </c>
      <c r="B130" s="113" t="s">
        <v>258</v>
      </c>
      <c r="C130" s="113"/>
      <c r="D130" s="113"/>
      <c r="E130" s="5">
        <v>984</v>
      </c>
      <c r="F130" s="5">
        <v>1004</v>
      </c>
      <c r="G130" s="6" t="s">
        <v>250</v>
      </c>
      <c r="H130" s="5"/>
      <c r="I130" s="7">
        <f t="shared" ref="I130:J130" si="30">SUM(I131)</f>
        <v>13240.8</v>
      </c>
      <c r="J130" s="52">
        <f t="shared" si="30"/>
        <v>12836.7</v>
      </c>
      <c r="K130" s="59">
        <f t="shared" si="24"/>
        <v>96.948069603045141</v>
      </c>
    </row>
    <row r="131" spans="1:11" ht="30.75" customHeight="1" x14ac:dyDescent="0.25">
      <c r="A131" s="1" t="s">
        <v>110</v>
      </c>
      <c r="B131" s="114" t="s">
        <v>264</v>
      </c>
      <c r="C131" s="115"/>
      <c r="D131" s="116"/>
      <c r="E131" s="1">
        <v>984</v>
      </c>
      <c r="F131" s="1">
        <v>1004</v>
      </c>
      <c r="G131" s="2" t="s">
        <v>250</v>
      </c>
      <c r="H131" s="1">
        <v>300</v>
      </c>
      <c r="I131" s="3">
        <v>13240.8</v>
      </c>
      <c r="J131" s="51">
        <v>12836.7</v>
      </c>
      <c r="K131" s="58">
        <f t="shared" si="24"/>
        <v>96.948069603045141</v>
      </c>
    </row>
    <row r="132" spans="1:11" s="4" customFormat="1" ht="69" customHeight="1" x14ac:dyDescent="0.25">
      <c r="A132" s="5" t="s">
        <v>111</v>
      </c>
      <c r="B132" s="113" t="s">
        <v>259</v>
      </c>
      <c r="C132" s="113"/>
      <c r="D132" s="113"/>
      <c r="E132" s="5">
        <v>984</v>
      </c>
      <c r="F132" s="5">
        <v>1004</v>
      </c>
      <c r="G132" s="6" t="s">
        <v>251</v>
      </c>
      <c r="H132" s="5"/>
      <c r="I132" s="7">
        <f t="shared" ref="I132:J132" si="31">SUM(I133)</f>
        <v>6576.3</v>
      </c>
      <c r="J132" s="52">
        <f t="shared" si="31"/>
        <v>6568.8</v>
      </c>
      <c r="K132" s="59">
        <f t="shared" si="24"/>
        <v>99.885954107933031</v>
      </c>
    </row>
    <row r="133" spans="1:11" s="4" customFormat="1" ht="30.75" customHeight="1" x14ac:dyDescent="0.25">
      <c r="A133" s="1" t="s">
        <v>112</v>
      </c>
      <c r="B133" s="114" t="s">
        <v>264</v>
      </c>
      <c r="C133" s="115"/>
      <c r="D133" s="116"/>
      <c r="E133" s="1">
        <v>984</v>
      </c>
      <c r="F133" s="1">
        <v>1004</v>
      </c>
      <c r="G133" s="2" t="s">
        <v>251</v>
      </c>
      <c r="H133" s="1">
        <v>300</v>
      </c>
      <c r="I133" s="3">
        <v>6576.3</v>
      </c>
      <c r="J133" s="51">
        <v>6568.8</v>
      </c>
      <c r="K133" s="58">
        <f t="shared" si="24"/>
        <v>99.885954107933031</v>
      </c>
    </row>
    <row r="134" spans="1:11" ht="18" customHeight="1" x14ac:dyDescent="0.25">
      <c r="A134" s="29" t="s">
        <v>80</v>
      </c>
      <c r="B134" s="129" t="s">
        <v>81</v>
      </c>
      <c r="C134" s="129"/>
      <c r="D134" s="129"/>
      <c r="E134" s="29">
        <v>984</v>
      </c>
      <c r="F134" s="31" t="s">
        <v>82</v>
      </c>
      <c r="G134" s="29"/>
      <c r="H134" s="29"/>
      <c r="I134" s="30">
        <f>SUM(I135+I139)</f>
        <v>17615.300000000003</v>
      </c>
      <c r="J134" s="64">
        <f>SUM(J135+J139)</f>
        <v>16934.599999999999</v>
      </c>
      <c r="K134" s="60">
        <f t="shared" si="24"/>
        <v>96.135745630219162</v>
      </c>
    </row>
    <row r="135" spans="1:11" ht="17.25" customHeight="1" x14ac:dyDescent="0.25">
      <c r="A135" s="32" t="s">
        <v>83</v>
      </c>
      <c r="B135" s="126" t="s">
        <v>265</v>
      </c>
      <c r="C135" s="127"/>
      <c r="D135" s="128"/>
      <c r="E135" s="32">
        <v>984</v>
      </c>
      <c r="F135" s="33" t="s">
        <v>84</v>
      </c>
      <c r="G135" s="32"/>
      <c r="H135" s="32"/>
      <c r="I135" s="34">
        <f>SUM(I136)</f>
        <v>17546.400000000001</v>
      </c>
      <c r="J135" s="65">
        <f>SUM(J136)</f>
        <v>16865.699999999997</v>
      </c>
      <c r="K135" s="61">
        <f t="shared" si="24"/>
        <v>96.120571741211847</v>
      </c>
    </row>
    <row r="136" spans="1:11" s="4" customFormat="1" ht="66" customHeight="1" x14ac:dyDescent="0.25">
      <c r="A136" s="5" t="s">
        <v>85</v>
      </c>
      <c r="B136" s="96" t="s">
        <v>184</v>
      </c>
      <c r="C136" s="97"/>
      <c r="D136" s="98"/>
      <c r="E136" s="5">
        <v>984</v>
      </c>
      <c r="F136" s="6" t="s">
        <v>84</v>
      </c>
      <c r="G136" s="1">
        <v>4870000463</v>
      </c>
      <c r="H136" s="5"/>
      <c r="I136" s="7">
        <f>SUM(I137+I138)</f>
        <v>17546.400000000001</v>
      </c>
      <c r="J136" s="52">
        <f>SUM(J137+J138)</f>
        <v>16865.699999999997</v>
      </c>
      <c r="K136" s="59">
        <f t="shared" si="24"/>
        <v>96.120571741211847</v>
      </c>
    </row>
    <row r="137" spans="1:11" s="4" customFormat="1" ht="89.45" customHeight="1" x14ac:dyDescent="0.25">
      <c r="A137" s="1" t="s">
        <v>86</v>
      </c>
      <c r="B137" s="82" t="s">
        <v>147</v>
      </c>
      <c r="C137" s="83"/>
      <c r="D137" s="84"/>
      <c r="E137" s="1">
        <v>984</v>
      </c>
      <c r="F137" s="2" t="s">
        <v>84</v>
      </c>
      <c r="G137" s="1">
        <v>4870000463</v>
      </c>
      <c r="H137" s="1">
        <v>100</v>
      </c>
      <c r="I137" s="3">
        <v>7830.9</v>
      </c>
      <c r="J137" s="51">
        <v>7827.4</v>
      </c>
      <c r="K137" s="58">
        <f t="shared" si="24"/>
        <v>99.955305265039769</v>
      </c>
    </row>
    <row r="138" spans="1:11" s="4" customFormat="1" ht="33" customHeight="1" x14ac:dyDescent="0.25">
      <c r="A138" s="1" t="s">
        <v>202</v>
      </c>
      <c r="B138" s="82" t="s">
        <v>182</v>
      </c>
      <c r="C138" s="83"/>
      <c r="D138" s="84"/>
      <c r="E138" s="1">
        <v>984</v>
      </c>
      <c r="F138" s="2" t="s">
        <v>84</v>
      </c>
      <c r="G138" s="1">
        <v>4870000463</v>
      </c>
      <c r="H138" s="1">
        <v>200</v>
      </c>
      <c r="I138" s="3">
        <v>9715.5</v>
      </c>
      <c r="J138" s="51">
        <v>9038.2999999999993</v>
      </c>
      <c r="K138" s="58">
        <f t="shared" si="24"/>
        <v>93.029694817559559</v>
      </c>
    </row>
    <row r="139" spans="1:11" ht="31.5" customHeight="1" x14ac:dyDescent="0.25">
      <c r="A139" s="32" t="s">
        <v>87</v>
      </c>
      <c r="B139" s="126" t="s">
        <v>266</v>
      </c>
      <c r="C139" s="127"/>
      <c r="D139" s="128"/>
      <c r="E139" s="32">
        <v>984</v>
      </c>
      <c r="F139" s="33" t="s">
        <v>138</v>
      </c>
      <c r="G139" s="32"/>
      <c r="H139" s="32"/>
      <c r="I139" s="34">
        <f t="shared" ref="I139:J140" si="32">SUM(I140)</f>
        <v>68.900000000000006</v>
      </c>
      <c r="J139" s="65">
        <f t="shared" si="32"/>
        <v>68.900000000000006</v>
      </c>
      <c r="K139" s="61">
        <f t="shared" si="24"/>
        <v>100</v>
      </c>
    </row>
    <row r="140" spans="1:11" ht="80.25" customHeight="1" x14ac:dyDescent="0.25">
      <c r="A140" s="5" t="s">
        <v>88</v>
      </c>
      <c r="B140" s="88" t="s">
        <v>209</v>
      </c>
      <c r="C140" s="89"/>
      <c r="D140" s="90"/>
      <c r="E140" s="5">
        <v>984</v>
      </c>
      <c r="F140" s="6" t="s">
        <v>138</v>
      </c>
      <c r="G140" s="5">
        <v>7950000560</v>
      </c>
      <c r="H140" s="5"/>
      <c r="I140" s="7">
        <f t="shared" si="32"/>
        <v>68.900000000000006</v>
      </c>
      <c r="J140" s="52">
        <f t="shared" si="32"/>
        <v>68.900000000000006</v>
      </c>
      <c r="K140" s="59">
        <f t="shared" si="24"/>
        <v>100</v>
      </c>
    </row>
    <row r="141" spans="1:11" ht="34.5" customHeight="1" x14ac:dyDescent="0.25">
      <c r="A141" s="1" t="s">
        <v>117</v>
      </c>
      <c r="B141" s="82" t="s">
        <v>182</v>
      </c>
      <c r="C141" s="83"/>
      <c r="D141" s="84"/>
      <c r="E141" s="1">
        <v>984</v>
      </c>
      <c r="F141" s="2" t="s">
        <v>138</v>
      </c>
      <c r="G141" s="1">
        <v>7950000560</v>
      </c>
      <c r="H141" s="1">
        <v>200</v>
      </c>
      <c r="I141" s="3">
        <v>68.900000000000006</v>
      </c>
      <c r="J141" s="51">
        <v>68.900000000000006</v>
      </c>
      <c r="K141" s="58">
        <f t="shared" si="24"/>
        <v>100</v>
      </c>
    </row>
    <row r="142" spans="1:11" ht="15.75" x14ac:dyDescent="0.25">
      <c r="A142" s="29" t="s">
        <v>89</v>
      </c>
      <c r="B142" s="91" t="s">
        <v>90</v>
      </c>
      <c r="C142" s="121"/>
      <c r="D142" s="122"/>
      <c r="E142" s="29">
        <v>984</v>
      </c>
      <c r="F142" s="29">
        <v>1200</v>
      </c>
      <c r="G142" s="29"/>
      <c r="H142" s="29"/>
      <c r="I142" s="30">
        <f t="shared" ref="I142:J144" si="33">SUM(I143)</f>
        <v>1458.5</v>
      </c>
      <c r="J142" s="64">
        <f t="shared" si="33"/>
        <v>1458.5</v>
      </c>
      <c r="K142" s="60">
        <f t="shared" si="24"/>
        <v>100</v>
      </c>
    </row>
    <row r="143" spans="1:11" ht="15" customHeight="1" x14ac:dyDescent="0.25">
      <c r="A143" s="32" t="s">
        <v>91</v>
      </c>
      <c r="B143" s="123" t="s">
        <v>92</v>
      </c>
      <c r="C143" s="124"/>
      <c r="D143" s="125"/>
      <c r="E143" s="32">
        <v>984</v>
      </c>
      <c r="F143" s="33" t="s">
        <v>93</v>
      </c>
      <c r="G143" s="32"/>
      <c r="H143" s="5"/>
      <c r="I143" s="34">
        <f t="shared" si="33"/>
        <v>1458.5</v>
      </c>
      <c r="J143" s="65">
        <f t="shared" si="33"/>
        <v>1458.5</v>
      </c>
      <c r="K143" s="61">
        <f t="shared" si="24"/>
        <v>100</v>
      </c>
    </row>
    <row r="144" spans="1:11" ht="66" customHeight="1" x14ac:dyDescent="0.25">
      <c r="A144" s="6" t="s">
        <v>94</v>
      </c>
      <c r="B144" s="88" t="s">
        <v>252</v>
      </c>
      <c r="C144" s="89"/>
      <c r="D144" s="90"/>
      <c r="E144" s="5">
        <v>984</v>
      </c>
      <c r="F144" s="6" t="s">
        <v>93</v>
      </c>
      <c r="G144" s="6" t="s">
        <v>246</v>
      </c>
      <c r="H144" s="5"/>
      <c r="I144" s="7">
        <f t="shared" si="33"/>
        <v>1458.5</v>
      </c>
      <c r="J144" s="52">
        <f t="shared" si="33"/>
        <v>1458.5</v>
      </c>
      <c r="K144" s="59">
        <f t="shared" ref="K144:K146" si="34">J144/I144*100</f>
        <v>100</v>
      </c>
    </row>
    <row r="145" spans="1:12" ht="30.75" customHeight="1" x14ac:dyDescent="0.25">
      <c r="A145" s="1" t="s">
        <v>260</v>
      </c>
      <c r="B145" s="82" t="s">
        <v>182</v>
      </c>
      <c r="C145" s="83"/>
      <c r="D145" s="84"/>
      <c r="E145" s="1">
        <v>984</v>
      </c>
      <c r="F145" s="2" t="s">
        <v>93</v>
      </c>
      <c r="G145" s="2" t="s">
        <v>246</v>
      </c>
      <c r="H145" s="2" t="s">
        <v>146</v>
      </c>
      <c r="I145" s="3">
        <v>1458.5</v>
      </c>
      <c r="J145" s="51">
        <v>1458.5</v>
      </c>
      <c r="K145" s="58">
        <f t="shared" si="34"/>
        <v>100</v>
      </c>
    </row>
    <row r="146" spans="1:12" x14ac:dyDescent="0.25">
      <c r="A146" s="120" t="s">
        <v>95</v>
      </c>
      <c r="B146" s="120"/>
      <c r="C146" s="120"/>
      <c r="D146" s="120"/>
      <c r="E146" s="120"/>
      <c r="F146" s="120"/>
      <c r="G146" s="120"/>
      <c r="H146" s="120"/>
      <c r="I146" s="30">
        <f>SUM(I10+I21)</f>
        <v>367061.4</v>
      </c>
      <c r="J146" s="64">
        <f>SUM(J10+J21)</f>
        <v>314360.60000000003</v>
      </c>
      <c r="K146" s="60">
        <f t="shared" si="34"/>
        <v>85.642511034938579</v>
      </c>
    </row>
    <row r="147" spans="1:12" x14ac:dyDescent="0.25">
      <c r="B147" s="25"/>
      <c r="C147" s="25"/>
    </row>
    <row r="148" spans="1:12" x14ac:dyDescent="0.25">
      <c r="B148" s="25"/>
      <c r="C148" s="25"/>
    </row>
    <row r="149" spans="1:12" x14ac:dyDescent="0.25">
      <c r="A149" s="69"/>
      <c r="B149" s="70"/>
      <c r="C149" s="70"/>
      <c r="D149" s="70"/>
      <c r="E149" s="70"/>
      <c r="F149" s="70"/>
      <c r="G149" s="70"/>
      <c r="H149" s="70"/>
      <c r="I149" s="67"/>
      <c r="J149" s="68"/>
      <c r="K149" s="67"/>
      <c r="L149" s="54"/>
    </row>
    <row r="150" spans="1:12" x14ac:dyDescent="0.25">
      <c r="B150" s="25"/>
      <c r="C150" s="25"/>
    </row>
    <row r="151" spans="1:12" x14ac:dyDescent="0.25">
      <c r="B151" s="25"/>
      <c r="C151" s="25"/>
      <c r="D151" s="48"/>
    </row>
    <row r="152" spans="1:12" x14ac:dyDescent="0.25">
      <c r="B152" s="25"/>
      <c r="C152" s="25"/>
      <c r="D152" s="49"/>
    </row>
    <row r="153" spans="1:12" x14ac:dyDescent="0.25">
      <c r="B153" s="25"/>
      <c r="C153" s="25"/>
      <c r="D153" s="49"/>
    </row>
    <row r="154" spans="1:12" x14ac:dyDescent="0.25">
      <c r="B154" s="25"/>
      <c r="C154" s="25"/>
      <c r="D154" s="49"/>
    </row>
    <row r="155" spans="1:12" x14ac:dyDescent="0.25">
      <c r="B155" s="25"/>
      <c r="C155" s="25"/>
    </row>
    <row r="156" spans="1:12" x14ac:dyDescent="0.25">
      <c r="B156" s="25"/>
      <c r="C156" s="25"/>
    </row>
    <row r="157" spans="1:12" x14ac:dyDescent="0.25">
      <c r="B157" s="25"/>
      <c r="C157" s="25"/>
    </row>
    <row r="158" spans="1:12" x14ac:dyDescent="0.25">
      <c r="B158" s="25"/>
      <c r="C158" s="25"/>
    </row>
    <row r="159" spans="1:12" x14ac:dyDescent="0.25">
      <c r="B159" s="25"/>
      <c r="C159" s="25"/>
    </row>
    <row r="160" spans="1:12" x14ac:dyDescent="0.25">
      <c r="B160" s="25"/>
      <c r="C160" s="25"/>
    </row>
    <row r="161" spans="2:3" x14ac:dyDescent="0.25">
      <c r="B161" s="25"/>
      <c r="C161" s="25"/>
    </row>
  </sheetData>
  <mergeCells count="149">
    <mergeCell ref="A7:I7"/>
    <mergeCell ref="B33:D33"/>
    <mergeCell ref="B31:D31"/>
    <mergeCell ref="B28:D28"/>
    <mergeCell ref="B18:D18"/>
    <mergeCell ref="B21:D21"/>
    <mergeCell ref="B25:D25"/>
    <mergeCell ref="B8:D9"/>
    <mergeCell ref="E8:H8"/>
    <mergeCell ref="B10:D10"/>
    <mergeCell ref="I8:I9"/>
    <mergeCell ref="B19:D19"/>
    <mergeCell ref="B20:D20"/>
    <mergeCell ref="B22:D22"/>
    <mergeCell ref="B11:D11"/>
    <mergeCell ref="B32:D32"/>
    <mergeCell ref="B23:D23"/>
    <mergeCell ref="B27:D27"/>
    <mergeCell ref="B26:D26"/>
    <mergeCell ref="B29:D29"/>
    <mergeCell ref="B30:D30"/>
    <mergeCell ref="B24:D24"/>
    <mergeCell ref="B53:D53"/>
    <mergeCell ref="B54:D54"/>
    <mergeCell ref="B43:D43"/>
    <mergeCell ref="B44:D44"/>
    <mergeCell ref="B45:D45"/>
    <mergeCell ref="B49:D49"/>
    <mergeCell ref="B50:D50"/>
    <mergeCell ref="B51:D51"/>
    <mergeCell ref="B52:D52"/>
    <mergeCell ref="B34:D34"/>
    <mergeCell ref="B36:D36"/>
    <mergeCell ref="B91:D91"/>
    <mergeCell ref="B55:D55"/>
    <mergeCell ref="B56:D56"/>
    <mergeCell ref="B57:D57"/>
    <mergeCell ref="B35:D35"/>
    <mergeCell ref="B46:D46"/>
    <mergeCell ref="B39:D39"/>
    <mergeCell ref="B40:D40"/>
    <mergeCell ref="B37:D37"/>
    <mergeCell ref="B41:D41"/>
    <mergeCell ref="B42:D42"/>
    <mergeCell ref="B47:D47"/>
    <mergeCell ref="B38:D38"/>
    <mergeCell ref="B82:D82"/>
    <mergeCell ref="B83:D83"/>
    <mergeCell ref="B88:D88"/>
    <mergeCell ref="B79:D79"/>
    <mergeCell ref="B78:D78"/>
    <mergeCell ref="B66:D66"/>
    <mergeCell ref="B67:D67"/>
    <mergeCell ref="B65:D65"/>
    <mergeCell ref="B48:D48"/>
    <mergeCell ref="B114:D114"/>
    <mergeCell ref="B115:D115"/>
    <mergeCell ref="B111:D111"/>
    <mergeCell ref="B107:D107"/>
    <mergeCell ref="B112:D112"/>
    <mergeCell ref="B113:D113"/>
    <mergeCell ref="B89:D89"/>
    <mergeCell ref="B12:D12"/>
    <mergeCell ref="B13:D13"/>
    <mergeCell ref="B15:D15"/>
    <mergeCell ref="B16:D16"/>
    <mergeCell ref="B17:D17"/>
    <mergeCell ref="B14:D14"/>
    <mergeCell ref="B58:D58"/>
    <mergeCell ref="B64:D64"/>
    <mergeCell ref="B59:D59"/>
    <mergeCell ref="B93:D93"/>
    <mergeCell ref="B75:D75"/>
    <mergeCell ref="B71:D71"/>
    <mergeCell ref="B84:D84"/>
    <mergeCell ref="B86:D86"/>
    <mergeCell ref="B87:D87"/>
    <mergeCell ref="B73:D73"/>
    <mergeCell ref="B90:D90"/>
    <mergeCell ref="A146:H146"/>
    <mergeCell ref="B128:D128"/>
    <mergeCell ref="B144:D144"/>
    <mergeCell ref="B142:D142"/>
    <mergeCell ref="B143:D143"/>
    <mergeCell ref="B141:D141"/>
    <mergeCell ref="B136:D136"/>
    <mergeCell ref="B138:D138"/>
    <mergeCell ref="B135:D135"/>
    <mergeCell ref="B145:D145"/>
    <mergeCell ref="B139:D139"/>
    <mergeCell ref="B140:D140"/>
    <mergeCell ref="B130:D130"/>
    <mergeCell ref="B134:D134"/>
    <mergeCell ref="B137:D137"/>
    <mergeCell ref="B116:D116"/>
    <mergeCell ref="B131:D131"/>
    <mergeCell ref="B118:D118"/>
    <mergeCell ref="B133:D133"/>
    <mergeCell ref="B117:D117"/>
    <mergeCell ref="B125:D125"/>
    <mergeCell ref="B127:D127"/>
    <mergeCell ref="B132:D132"/>
    <mergeCell ref="B129:D129"/>
    <mergeCell ref="B122:D122"/>
    <mergeCell ref="B121:D121"/>
    <mergeCell ref="B120:D120"/>
    <mergeCell ref="B119:D119"/>
    <mergeCell ref="B126:D126"/>
    <mergeCell ref="B123:D123"/>
    <mergeCell ref="B124:D124"/>
    <mergeCell ref="B110:D110"/>
    <mergeCell ref="B99:D99"/>
    <mergeCell ref="B101:D101"/>
    <mergeCell ref="B102:D102"/>
    <mergeCell ref="B95:D95"/>
    <mergeCell ref="B108:D108"/>
    <mergeCell ref="B109:D109"/>
    <mergeCell ref="B96:D96"/>
    <mergeCell ref="B94:D94"/>
    <mergeCell ref="B103:D103"/>
    <mergeCell ref="B104:D104"/>
    <mergeCell ref="B97:D97"/>
    <mergeCell ref="B98:D98"/>
    <mergeCell ref="B100:D100"/>
    <mergeCell ref="B106:D106"/>
    <mergeCell ref="F1:K1"/>
    <mergeCell ref="F2:K2"/>
    <mergeCell ref="A6:K6"/>
    <mergeCell ref="A4:K4"/>
    <mergeCell ref="A5:K5"/>
    <mergeCell ref="J8:J9"/>
    <mergeCell ref="K8:K9"/>
    <mergeCell ref="A8:A9"/>
    <mergeCell ref="B105:D105"/>
    <mergeCell ref="B62:D62"/>
    <mergeCell ref="B60:D60"/>
    <mergeCell ref="B63:D63"/>
    <mergeCell ref="B61:D61"/>
    <mergeCell ref="B69:D69"/>
    <mergeCell ref="B74:D74"/>
    <mergeCell ref="B70:D70"/>
    <mergeCell ref="B68:D68"/>
    <mergeCell ref="B76:D76"/>
    <mergeCell ref="B77:D77"/>
    <mergeCell ref="B92:D92"/>
    <mergeCell ref="B85:D85"/>
    <mergeCell ref="B72:D72"/>
    <mergeCell ref="B80:D80"/>
    <mergeCell ref="B81:D81"/>
  </mergeCells>
  <phoneticPr fontId="0" type="noConversion"/>
  <pageMargins left="0.19685039370078741" right="0.19685039370078741" top="0.39370078740157483" bottom="0.39370078740157483" header="0.11811023622047245" footer="0.11811023622047245"/>
  <pageSetup paperSize="9" scale="79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2017-03-14T06:57:34Z</cp:lastPrinted>
  <dcterms:created xsi:type="dcterms:W3CDTF">2011-06-28T07:51:13Z</dcterms:created>
  <dcterms:modified xsi:type="dcterms:W3CDTF">2017-04-21T08:27:08Z</dcterms:modified>
</cp:coreProperties>
</file>